
<file path=[Content_Types].xml><?xml version="1.0" encoding="utf-8"?>
<Types xmlns="http://schemas.openxmlformats.org/package/2006/content-types">
  <Default Extension="rels" ContentType="application/vnd.openxmlformats-package.relationships+xml"/>
  <Default Extension="ti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714"/>
  <workbookPr defaultThemeVersion="166925"/>
  <mc:AlternateContent xmlns:mc="http://schemas.openxmlformats.org/markup-compatibility/2006">
    <mc:Choice Requires="x15">
      <x15ac:absPath xmlns:x15ac="http://schemas.microsoft.com/office/spreadsheetml/2010/11/ac" url="/Users/walker/Documents/Github/data-from-book/data from/An interphase actin wave promotes mitochondrial content mixing and organelle homeostasis/"/>
    </mc:Choice>
  </mc:AlternateContent>
  <xr:revisionPtr revIDLastSave="0" documentId="13_ncr:1_{BE0865B6-D01C-1346-BC69-BA0B1C78C977}" xr6:coauthVersionLast="47" xr6:coauthVersionMax="47" xr10:uidLastSave="{00000000-0000-0000-0000-000000000000}"/>
  <bookViews>
    <workbookView xWindow="0" yWindow="500" windowWidth="28800" windowHeight="17500" firstSheet="3" activeTab="3" xr2:uid="{274E0329-D96F-2F40-A8C4-6617138FC832}"/>
  </bookViews>
  <sheets>
    <sheet name="Fig1C,D" sheetId="1" r:id="rId1"/>
    <sheet name="Fig1E" sheetId="2" r:id="rId2"/>
    <sheet name="Fig1F" sheetId="3" r:id="rId3"/>
    <sheet name="Fig2G" sheetId="4" r:id="rId4"/>
    <sheet name="Fig2H" sheetId="5" r:id="rId5"/>
    <sheet name="Fig2I" sheetId="6" r:id="rId6"/>
    <sheet name="Fig2J" sheetId="7" r:id="rId7"/>
    <sheet name="Fig2L" sheetId="8" r:id="rId8"/>
    <sheet name="Fig2N" sheetId="9" r:id="rId9"/>
    <sheet name="Fig2P" sheetId="10" r:id="rId10"/>
    <sheet name="Fig2R" sheetId="11" r:id="rId11"/>
    <sheet name="Fig3B" sheetId="12" r:id="rId12"/>
    <sheet name="Fig3C" sheetId="13" r:id="rId13"/>
    <sheet name="Fig3E" sheetId="14" r:id="rId14"/>
    <sheet name="Fig3F" sheetId="15" r:id="rId15"/>
    <sheet name="Fig4B" sheetId="16" r:id="rId16"/>
    <sheet name="Fig4D" sheetId="17" r:id="rId17"/>
    <sheet name="Fig5B" sheetId="18" r:id="rId18"/>
    <sheet name="Fig5C" sheetId="19" r:id="rId19"/>
    <sheet name="Fig6A" sheetId="20" r:id="rId20"/>
    <sheet name="Fig6B" sheetId="21" r:id="rId21"/>
    <sheet name="FigS1D" sheetId="22" r:id="rId22"/>
    <sheet name="FigS1F" sheetId="23" r:id="rId23"/>
    <sheet name="FigS1G" sheetId="24" r:id="rId24"/>
    <sheet name="FigS1H" sheetId="25" r:id="rId25"/>
    <sheet name="FigS1J" sheetId="26" r:id="rId26"/>
    <sheet name="FigS1K" sheetId="27" r:id="rId27"/>
    <sheet name="FigS1M" sheetId="28" r:id="rId28"/>
    <sheet name="FigS1N" sheetId="29" r:id="rId29"/>
    <sheet name="FigS2A" sheetId="30" r:id="rId30"/>
    <sheet name="FigS2B" sheetId="31" r:id="rId31"/>
    <sheet name="FigS2D" sheetId="32" r:id="rId32"/>
    <sheet name="FigS2E" sheetId="33" r:id="rId33"/>
    <sheet name="FigS3A" sheetId="34" r:id="rId34"/>
    <sheet name="FigS3C" sheetId="35" r:id="rId35"/>
    <sheet name="FigS4B" sheetId="36" r:id="rId36"/>
    <sheet name="FigS5A" sheetId="37" r:id="rId3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ARRAYTEXT_WF"/>
      </xcalcf:calcFeatures>
    </ext>
  </extLst>
</workbook>
</file>

<file path=xl/calcChain.xml><?xml version="1.0" encoding="utf-8"?>
<calcChain xmlns="http://schemas.openxmlformats.org/spreadsheetml/2006/main">
  <c r="F62" i="36" l="1"/>
  <c r="E62" i="36"/>
  <c r="J61" i="36"/>
  <c r="J62" i="36" s="1"/>
  <c r="I61" i="36"/>
  <c r="I62" i="36" s="1"/>
  <c r="H61" i="36"/>
  <c r="H62" i="36" s="1"/>
  <c r="G61" i="36"/>
  <c r="G62" i="36" s="1"/>
  <c r="F61" i="36"/>
  <c r="E61" i="36"/>
  <c r="J41" i="36"/>
  <c r="I41" i="36"/>
  <c r="H41" i="36"/>
  <c r="G41" i="36"/>
  <c r="J40" i="36"/>
  <c r="I40" i="36"/>
  <c r="H40" i="36"/>
  <c r="G40" i="36"/>
  <c r="F40" i="36"/>
  <c r="F41" i="36" s="1"/>
  <c r="E40" i="36"/>
  <c r="E41" i="36" s="1"/>
  <c r="F21" i="36"/>
  <c r="E21" i="36"/>
  <c r="J20" i="36"/>
  <c r="J21" i="36" s="1"/>
  <c r="I20" i="36"/>
  <c r="I21" i="36" s="1"/>
  <c r="H20" i="36"/>
  <c r="H21" i="36" s="1"/>
  <c r="G20" i="36"/>
  <c r="G21" i="36" s="1"/>
  <c r="F20" i="36"/>
  <c r="E20" i="36"/>
  <c r="D28" i="35"/>
  <c r="C28" i="35"/>
  <c r="B28" i="35"/>
  <c r="A28" i="35"/>
  <c r="F43" i="34"/>
  <c r="F42" i="34"/>
  <c r="F41" i="34"/>
  <c r="F40" i="34"/>
  <c r="F39" i="34"/>
  <c r="F38" i="34"/>
  <c r="F37" i="34"/>
  <c r="F36" i="34"/>
  <c r="F35" i="34"/>
  <c r="F34" i="34"/>
  <c r="F33" i="34"/>
  <c r="F32" i="34"/>
  <c r="F31" i="34"/>
  <c r="F30" i="34"/>
  <c r="F29" i="34"/>
  <c r="F28" i="34"/>
  <c r="F27" i="34"/>
  <c r="F26" i="34"/>
  <c r="F25" i="34"/>
  <c r="F24" i="34"/>
  <c r="F23" i="34"/>
  <c r="F22" i="34"/>
  <c r="F21" i="34"/>
  <c r="F20" i="34"/>
  <c r="F19" i="34"/>
  <c r="F18" i="34"/>
  <c r="F17" i="34"/>
  <c r="F16" i="34"/>
  <c r="F15" i="34"/>
  <c r="F14" i="34"/>
  <c r="F13" i="34"/>
  <c r="F12" i="34"/>
  <c r="F11" i="34"/>
  <c r="F10" i="34"/>
  <c r="F9" i="34"/>
  <c r="F8" i="34"/>
  <c r="F7" i="34"/>
  <c r="F6" i="34"/>
  <c r="F5" i="34"/>
  <c r="F4" i="34"/>
  <c r="J122" i="30"/>
  <c r="I122" i="30"/>
  <c r="J78" i="30"/>
  <c r="I78" i="30"/>
  <c r="O38" i="29"/>
  <c r="Q38" i="29" s="1"/>
  <c r="S38" i="29" s="1"/>
  <c r="O37" i="29"/>
  <c r="Q37" i="29" s="1"/>
  <c r="S37" i="29" s="1"/>
  <c r="O36" i="29"/>
  <c r="O35" i="29"/>
  <c r="O34" i="29"/>
  <c r="D14" i="25"/>
  <c r="D11" i="25"/>
  <c r="D19" i="25" s="1"/>
  <c r="G16" i="25" s="1"/>
  <c r="H16" i="25" s="1"/>
  <c r="D10" i="25"/>
  <c r="D18" i="25" s="1"/>
  <c r="D9" i="25"/>
  <c r="D17" i="25" s="1"/>
  <c r="G14" i="25" s="1"/>
  <c r="H14" i="25" s="1"/>
  <c r="D8" i="25"/>
  <c r="D16" i="25" s="1"/>
  <c r="D7" i="25"/>
  <c r="D15" i="25" s="1"/>
  <c r="G15" i="25" l="1"/>
  <c r="H15" i="25" s="1"/>
  <c r="J21" i="20"/>
  <c r="I21" i="20"/>
  <c r="H21" i="20"/>
  <c r="G21" i="20"/>
  <c r="C39" i="19"/>
  <c r="B39" i="19"/>
  <c r="C38" i="19"/>
  <c r="B38" i="19"/>
  <c r="C37" i="19"/>
  <c r="B37" i="19"/>
  <c r="C36" i="19"/>
  <c r="B36" i="19"/>
  <c r="H35" i="19"/>
  <c r="G35" i="19"/>
  <c r="C35" i="19"/>
  <c r="B35" i="19"/>
  <c r="H34" i="19"/>
  <c r="G34" i="19"/>
  <c r="C34" i="19"/>
  <c r="B34" i="19"/>
  <c r="H33" i="19"/>
  <c r="C33" i="19"/>
  <c r="H32" i="19"/>
  <c r="G32" i="19"/>
  <c r="C32" i="19"/>
  <c r="G31" i="19"/>
  <c r="C31" i="19"/>
  <c r="B31" i="19"/>
  <c r="C30" i="19"/>
  <c r="B30" i="19"/>
  <c r="C15" i="19"/>
  <c r="B15" i="19"/>
  <c r="C14" i="19"/>
  <c r="B14" i="19"/>
  <c r="C13" i="19"/>
  <c r="B13" i="19"/>
  <c r="C12" i="19"/>
  <c r="B12" i="19"/>
  <c r="C11" i="19"/>
  <c r="I10" i="19"/>
  <c r="H10" i="19"/>
  <c r="C10" i="19"/>
  <c r="B10" i="19"/>
  <c r="I9" i="19"/>
  <c r="H9" i="19"/>
  <c r="C9" i="19"/>
  <c r="B9" i="19"/>
  <c r="I8" i="19"/>
  <c r="H8" i="19"/>
  <c r="C8" i="19"/>
  <c r="H7" i="19"/>
  <c r="C7" i="19"/>
  <c r="H6" i="19"/>
  <c r="C6" i="19"/>
  <c r="B6" i="19"/>
  <c r="C4" i="19"/>
  <c r="B4" i="19"/>
  <c r="H5" i="19" s="1"/>
  <c r="E91" i="18"/>
  <c r="E89" i="18"/>
  <c r="E87" i="18"/>
  <c r="E85" i="18"/>
  <c r="E83" i="18"/>
  <c r="E81" i="18"/>
  <c r="D74" i="18"/>
  <c r="D72" i="18"/>
  <c r="D70" i="18"/>
  <c r="D68" i="18"/>
  <c r="D66" i="18"/>
  <c r="D64" i="18"/>
  <c r="D62" i="18"/>
  <c r="D60" i="18"/>
  <c r="D58" i="18"/>
  <c r="D56" i="18"/>
  <c r="D54" i="18"/>
  <c r="D52" i="18"/>
  <c r="D50" i="18"/>
  <c r="D48" i="18"/>
  <c r="D46" i="18"/>
  <c r="D44" i="18"/>
  <c r="D42" i="18"/>
  <c r="D40" i="18"/>
  <c r="D38" i="18"/>
  <c r="D36" i="18"/>
  <c r="D34" i="18"/>
  <c r="D32" i="18"/>
  <c r="D30" i="18"/>
  <c r="D28" i="18"/>
  <c r="D26" i="18"/>
  <c r="D24" i="18"/>
  <c r="D22" i="18"/>
  <c r="D20" i="18"/>
  <c r="D18" i="18"/>
  <c r="D16" i="18"/>
  <c r="D14" i="18"/>
  <c r="D12" i="18"/>
  <c r="D10" i="18"/>
  <c r="D8" i="18"/>
  <c r="D6" i="18"/>
  <c r="D4" i="18"/>
  <c r="B74" i="16"/>
  <c r="A74" i="16"/>
  <c r="G73" i="16"/>
  <c r="G74" i="16" s="1"/>
  <c r="F73" i="16"/>
  <c r="F74" i="16" s="1"/>
  <c r="E73" i="16"/>
  <c r="E74" i="16" s="1"/>
  <c r="C73" i="16"/>
  <c r="C74" i="16" s="1"/>
  <c r="B73" i="16"/>
  <c r="A73" i="16"/>
  <c r="G53" i="16"/>
  <c r="F53" i="16"/>
  <c r="E53" i="16"/>
  <c r="C53" i="16"/>
  <c r="G52" i="16"/>
  <c r="F52" i="16"/>
  <c r="E52" i="16"/>
  <c r="C52" i="16"/>
  <c r="B52" i="16"/>
  <c r="B53" i="16" s="1"/>
  <c r="A52" i="16"/>
  <c r="A53" i="16" s="1"/>
  <c r="D27" i="16"/>
  <c r="C27" i="16"/>
  <c r="B27" i="16"/>
  <c r="A27" i="16"/>
  <c r="G26" i="16"/>
  <c r="G27" i="16" s="1"/>
  <c r="F26" i="16"/>
  <c r="F27" i="16" s="1"/>
  <c r="E26" i="16"/>
  <c r="E27" i="16" s="1"/>
  <c r="D26" i="16"/>
  <c r="C26" i="16"/>
  <c r="B26" i="16"/>
  <c r="A26" i="16"/>
  <c r="C39" i="15"/>
  <c r="C38" i="15"/>
  <c r="C33" i="15"/>
  <c r="C43" i="15" s="1"/>
  <c r="C32" i="15"/>
  <c r="C42" i="15" s="1"/>
  <c r="G39" i="15" s="1"/>
  <c r="C31" i="15"/>
  <c r="C41" i="15" s="1"/>
  <c r="G38" i="15" s="1"/>
  <c r="C30" i="15"/>
  <c r="C40" i="15" s="1"/>
  <c r="C29" i="15"/>
  <c r="H27" i="15"/>
  <c r="J17" i="15"/>
  <c r="C17" i="15"/>
  <c r="C16" i="15"/>
  <c r="J11" i="15"/>
  <c r="J19" i="15" s="1"/>
  <c r="M17" i="15" s="1"/>
  <c r="C11" i="15"/>
  <c r="C19" i="15" s="1"/>
  <c r="F17" i="15" s="1"/>
  <c r="J10" i="15"/>
  <c r="J18" i="15" s="1"/>
  <c r="M16" i="15" s="1"/>
  <c r="C10" i="15"/>
  <c r="C18" i="15" s="1"/>
  <c r="F16" i="15" s="1"/>
  <c r="J9" i="15"/>
  <c r="C9" i="15"/>
  <c r="J8" i="15"/>
  <c r="J16" i="15" s="1"/>
  <c r="G40" i="15" l="1"/>
  <c r="F467" i="14"/>
  <c r="F466" i="14"/>
  <c r="F465" i="14"/>
  <c r="F464" i="14"/>
  <c r="F463" i="14"/>
  <c r="F462" i="14"/>
  <c r="F461" i="14"/>
  <c r="F460" i="14"/>
  <c r="F459" i="14"/>
  <c r="F458" i="14"/>
  <c r="F457" i="14"/>
  <c r="F456" i="14"/>
  <c r="F455" i="14"/>
  <c r="F454" i="14"/>
  <c r="F453" i="14"/>
  <c r="F452" i="14"/>
  <c r="F451" i="14"/>
  <c r="F450" i="14"/>
  <c r="F449" i="14"/>
  <c r="F448" i="14"/>
  <c r="F447" i="14"/>
  <c r="F446" i="14"/>
  <c r="F445" i="14"/>
  <c r="F444" i="14"/>
  <c r="F443" i="14"/>
  <c r="F442" i="14"/>
  <c r="F441" i="14"/>
  <c r="F440" i="14"/>
  <c r="F439" i="14"/>
  <c r="F438" i="14"/>
  <c r="F437" i="14"/>
  <c r="F436" i="14"/>
  <c r="F435" i="14"/>
  <c r="F434" i="14"/>
  <c r="F433" i="14"/>
  <c r="F432" i="14"/>
  <c r="F431" i="14"/>
  <c r="F430" i="14"/>
  <c r="F429" i="14"/>
  <c r="F428" i="14"/>
  <c r="E422" i="14"/>
  <c r="E421" i="14"/>
  <c r="E420" i="14"/>
  <c r="E419" i="14"/>
  <c r="E418" i="14"/>
  <c r="E417" i="14"/>
  <c r="E416" i="14"/>
  <c r="E415" i="14"/>
  <c r="E414" i="14"/>
  <c r="E413" i="14"/>
  <c r="E412" i="14"/>
  <c r="E411" i="14"/>
  <c r="E410" i="14"/>
  <c r="E409" i="14"/>
  <c r="E408" i="14"/>
  <c r="E407" i="14"/>
  <c r="E406" i="14"/>
  <c r="E405" i="14"/>
  <c r="E404" i="14"/>
  <c r="E403" i="14"/>
  <c r="E402" i="14"/>
  <c r="E401" i="14"/>
  <c r="E400" i="14"/>
  <c r="E399" i="14"/>
  <c r="E398" i="14"/>
  <c r="E397" i="14"/>
  <c r="E396" i="14"/>
  <c r="E395" i="14"/>
  <c r="E394" i="14"/>
  <c r="E393" i="14"/>
  <c r="E392" i="14"/>
  <c r="E391" i="14"/>
  <c r="E390" i="14"/>
  <c r="E389" i="14"/>
  <c r="E388" i="14"/>
  <c r="E387" i="14"/>
  <c r="E386" i="14"/>
  <c r="E385" i="14"/>
  <c r="E384" i="14"/>
  <c r="E383" i="14"/>
  <c r="D376" i="14"/>
  <c r="D375" i="14"/>
  <c r="D374" i="14"/>
  <c r="D373" i="14"/>
  <c r="D372" i="14"/>
  <c r="D371" i="14"/>
  <c r="D370" i="14"/>
  <c r="D369" i="14"/>
  <c r="D368" i="14"/>
  <c r="D367" i="14"/>
  <c r="D366" i="14"/>
  <c r="D365" i="14"/>
  <c r="D364" i="14"/>
  <c r="D363" i="14"/>
  <c r="D362" i="14"/>
  <c r="D361" i="14"/>
  <c r="D360" i="14"/>
  <c r="D359" i="14"/>
  <c r="D358" i="14"/>
  <c r="D357" i="14"/>
  <c r="D356" i="14"/>
  <c r="D355" i="14"/>
  <c r="D354" i="14"/>
  <c r="D353" i="14"/>
  <c r="D352" i="14"/>
  <c r="D351" i="14"/>
  <c r="D350" i="14"/>
  <c r="D349" i="14"/>
  <c r="D348" i="14"/>
  <c r="D347" i="14"/>
  <c r="D346" i="14"/>
  <c r="D345" i="14"/>
  <c r="D344" i="14"/>
  <c r="D343" i="14"/>
  <c r="D342" i="14"/>
  <c r="D341" i="14"/>
  <c r="D340" i="14"/>
  <c r="D339" i="14"/>
  <c r="D338" i="14"/>
  <c r="D337" i="14"/>
  <c r="D331" i="14"/>
  <c r="D330" i="14"/>
  <c r="D329" i="14"/>
  <c r="D328" i="14"/>
  <c r="D327" i="14"/>
  <c r="D326" i="14"/>
  <c r="D325" i="14"/>
  <c r="D324" i="14"/>
  <c r="D323" i="14"/>
  <c r="D322" i="14"/>
  <c r="D321" i="14"/>
  <c r="D320" i="14"/>
  <c r="D319" i="14"/>
  <c r="D318" i="14"/>
  <c r="D317" i="14"/>
  <c r="D316" i="14"/>
  <c r="D315" i="14"/>
  <c r="D314" i="14"/>
  <c r="D313" i="14"/>
  <c r="D312" i="14"/>
  <c r="F321" i="14" s="1"/>
  <c r="D309" i="14"/>
  <c r="D308" i="14"/>
  <c r="D307" i="14"/>
  <c r="D306" i="14"/>
  <c r="D305" i="14"/>
  <c r="D304" i="14"/>
  <c r="D303" i="14"/>
  <c r="D302" i="14"/>
  <c r="D301" i="14"/>
  <c r="D300" i="14"/>
  <c r="D299" i="14"/>
  <c r="D298" i="14"/>
  <c r="D297" i="14"/>
  <c r="D296" i="14"/>
  <c r="D295" i="14"/>
  <c r="D294" i="14"/>
  <c r="D293" i="14"/>
  <c r="D292" i="14"/>
  <c r="D291" i="14"/>
  <c r="D290" i="14"/>
  <c r="F298" i="14" s="1"/>
  <c r="D283" i="14"/>
  <c r="D282" i="14"/>
  <c r="D281" i="14"/>
  <c r="D280" i="14"/>
  <c r="D279" i="14"/>
  <c r="D278" i="14"/>
  <c r="D277" i="14"/>
  <c r="D276" i="14"/>
  <c r="D275" i="14"/>
  <c r="D274" i="14"/>
  <c r="D273" i="14"/>
  <c r="D272" i="14"/>
  <c r="D271" i="14"/>
  <c r="D270" i="14"/>
  <c r="D269" i="14"/>
  <c r="D268" i="14"/>
  <c r="D267" i="14"/>
  <c r="D266" i="14"/>
  <c r="D265" i="14"/>
  <c r="D264" i="14"/>
  <c r="F273" i="14" s="1"/>
  <c r="D261" i="14"/>
  <c r="D260" i="14"/>
  <c r="D259" i="14"/>
  <c r="D258" i="14"/>
  <c r="D257" i="14"/>
  <c r="D256" i="14"/>
  <c r="D255" i="14"/>
  <c r="D254" i="14"/>
  <c r="D253" i="14"/>
  <c r="D252" i="14"/>
  <c r="D251" i="14"/>
  <c r="D250" i="14"/>
  <c r="D249" i="14"/>
  <c r="D248" i="14"/>
  <c r="D247" i="14"/>
  <c r="D246" i="14"/>
  <c r="D245" i="14"/>
  <c r="D244" i="14"/>
  <c r="D243" i="14"/>
  <c r="D242" i="14"/>
  <c r="F249" i="14" s="1"/>
  <c r="D235" i="14"/>
  <c r="D234" i="14"/>
  <c r="D233" i="14"/>
  <c r="D232" i="14"/>
  <c r="D231" i="14"/>
  <c r="D230" i="14"/>
  <c r="D229" i="14"/>
  <c r="D228" i="14"/>
  <c r="D227" i="14"/>
  <c r="D226" i="14"/>
  <c r="D225" i="14"/>
  <c r="D224" i="14"/>
  <c r="D223" i="14"/>
  <c r="D222" i="14"/>
  <c r="D221" i="14"/>
  <c r="D220" i="14"/>
  <c r="D219" i="14"/>
  <c r="D218" i="14"/>
  <c r="D217" i="14"/>
  <c r="D216" i="14"/>
  <c r="F227" i="14" s="1"/>
  <c r="D213" i="14"/>
  <c r="D212" i="14"/>
  <c r="D211" i="14"/>
  <c r="D210" i="14"/>
  <c r="D209" i="14"/>
  <c r="D208" i="14"/>
  <c r="D207" i="14"/>
  <c r="D206" i="14"/>
  <c r="D205" i="14"/>
  <c r="D204" i="14"/>
  <c r="D203" i="14"/>
  <c r="D202" i="14"/>
  <c r="D201" i="14"/>
  <c r="D200" i="14"/>
  <c r="D199" i="14"/>
  <c r="D198" i="14"/>
  <c r="D197" i="14"/>
  <c r="D196" i="14"/>
  <c r="D195" i="14"/>
  <c r="D194" i="14"/>
  <c r="F202" i="14" s="1"/>
  <c r="E185" i="14"/>
  <c r="E184" i="14"/>
  <c r="E183" i="14"/>
  <c r="E182" i="14"/>
  <c r="E181" i="14"/>
  <c r="E180" i="14"/>
  <c r="E179" i="14"/>
  <c r="E178" i="14"/>
  <c r="E177" i="14"/>
  <c r="E176" i="14"/>
  <c r="E175" i="14"/>
  <c r="E174" i="14"/>
  <c r="E173" i="14"/>
  <c r="E172" i="14"/>
  <c r="E171" i="14"/>
  <c r="E170" i="14"/>
  <c r="E169" i="14"/>
  <c r="E168" i="14"/>
  <c r="E167" i="14"/>
  <c r="E166" i="14"/>
  <c r="E165" i="14"/>
  <c r="E164" i="14"/>
  <c r="E163" i="14"/>
  <c r="E162" i="14"/>
  <c r="E161" i="14"/>
  <c r="E160" i="14"/>
  <c r="E159" i="14"/>
  <c r="E158" i="14"/>
  <c r="E157" i="14"/>
  <c r="E156" i="14"/>
  <c r="E155" i="14"/>
  <c r="E154" i="14"/>
  <c r="E153" i="14"/>
  <c r="E152" i="14"/>
  <c r="E151" i="14"/>
  <c r="E150" i="14"/>
  <c r="E149" i="14"/>
  <c r="E148" i="14"/>
  <c r="E147" i="14"/>
  <c r="E146" i="14"/>
  <c r="E139" i="14"/>
  <c r="E138" i="14"/>
  <c r="E137" i="14"/>
  <c r="E136" i="14"/>
  <c r="E135" i="14"/>
  <c r="E134" i="14"/>
  <c r="E133" i="14"/>
  <c r="E132" i="14"/>
  <c r="E131" i="14"/>
  <c r="E130" i="14"/>
  <c r="E129" i="14"/>
  <c r="E128" i="14"/>
  <c r="E127" i="14"/>
  <c r="E126" i="14"/>
  <c r="E125" i="14"/>
  <c r="E124" i="14"/>
  <c r="E123" i="14"/>
  <c r="E122" i="14"/>
  <c r="E121" i="14"/>
  <c r="E120" i="14"/>
  <c r="E119" i="14"/>
  <c r="E118" i="14"/>
  <c r="E117" i="14"/>
  <c r="E116" i="14"/>
  <c r="E115" i="14"/>
  <c r="E114" i="14"/>
  <c r="E113" i="14"/>
  <c r="E112" i="14"/>
  <c r="E111" i="14"/>
  <c r="E110" i="14"/>
  <c r="E109" i="14"/>
  <c r="E108" i="14"/>
  <c r="E107" i="14"/>
  <c r="E106" i="14"/>
  <c r="E105" i="14"/>
  <c r="E104" i="14"/>
  <c r="E103" i="14"/>
  <c r="E102" i="14"/>
  <c r="E101" i="14"/>
  <c r="E100" i="14"/>
  <c r="E93" i="14"/>
  <c r="E92" i="14"/>
  <c r="E91" i="14"/>
  <c r="E90" i="14"/>
  <c r="E89" i="14"/>
  <c r="E88" i="14"/>
  <c r="E87" i="14"/>
  <c r="E86" i="14"/>
  <c r="E85" i="14"/>
  <c r="E84" i="14"/>
  <c r="E83" i="14"/>
  <c r="E82" i="14"/>
  <c r="E81" i="14"/>
  <c r="E80" i="14"/>
  <c r="E79" i="14"/>
  <c r="E78" i="14"/>
  <c r="E77" i="14"/>
  <c r="E76" i="14"/>
  <c r="E75" i="14"/>
  <c r="E74" i="14"/>
  <c r="E73" i="14"/>
  <c r="E72" i="14"/>
  <c r="E71" i="14"/>
  <c r="E70" i="14"/>
  <c r="E69" i="14"/>
  <c r="E68" i="14"/>
  <c r="E67" i="14"/>
  <c r="E66" i="14"/>
  <c r="E65" i="14"/>
  <c r="E64" i="14"/>
  <c r="E63" i="14"/>
  <c r="E62" i="14"/>
  <c r="E61" i="14"/>
  <c r="E60" i="14"/>
  <c r="E59" i="14"/>
  <c r="E58" i="14"/>
  <c r="E57" i="14"/>
  <c r="E56" i="14"/>
  <c r="E55" i="14"/>
  <c r="E54" i="14"/>
  <c r="E47" i="14"/>
  <c r="E46" i="14"/>
  <c r="E45" i="14"/>
  <c r="E44" i="14"/>
  <c r="E43" i="14"/>
  <c r="E42" i="14"/>
  <c r="E41" i="14"/>
  <c r="E40" i="14"/>
  <c r="E39" i="14"/>
  <c r="E38" i="14"/>
  <c r="E37" i="14"/>
  <c r="E36" i="14"/>
  <c r="E35" i="14"/>
  <c r="E34" i="14"/>
  <c r="E33" i="14"/>
  <c r="E32" i="14"/>
  <c r="E31" i="14"/>
  <c r="E30" i="14"/>
  <c r="E29" i="14"/>
  <c r="E28" i="14"/>
  <c r="E27" i="14"/>
  <c r="E26" i="14"/>
  <c r="E25" i="14"/>
  <c r="E24" i="14"/>
  <c r="E23" i="14"/>
  <c r="E22" i="14"/>
  <c r="E21" i="14"/>
  <c r="E20" i="14"/>
  <c r="E19" i="14"/>
  <c r="E18" i="14"/>
  <c r="E17" i="14"/>
  <c r="E16" i="14"/>
  <c r="E15" i="14"/>
  <c r="E14" i="14"/>
  <c r="E13" i="14"/>
  <c r="E12" i="14"/>
  <c r="E11" i="14"/>
  <c r="E10" i="14"/>
  <c r="E9" i="14"/>
  <c r="E323" i="12" l="1"/>
  <c r="E322" i="12"/>
  <c r="E321" i="12"/>
  <c r="E320" i="12"/>
  <c r="E319" i="12"/>
  <c r="E318" i="12"/>
  <c r="E317" i="12"/>
  <c r="E316" i="12"/>
  <c r="E315" i="12"/>
  <c r="E314" i="12"/>
  <c r="E313" i="12"/>
  <c r="E312" i="12"/>
  <c r="E311" i="12"/>
  <c r="E310" i="12"/>
  <c r="E309" i="12"/>
  <c r="E308" i="12"/>
  <c r="E307" i="12"/>
  <c r="E306" i="12"/>
  <c r="E305" i="12"/>
  <c r="E304" i="12"/>
  <c r="E303" i="12"/>
  <c r="E302" i="12"/>
  <c r="E301" i="12"/>
  <c r="E300" i="12"/>
  <c r="E299" i="12"/>
  <c r="E298" i="12"/>
  <c r="E297" i="12"/>
  <c r="E296" i="12"/>
  <c r="E295" i="12"/>
  <c r="E294" i="12"/>
  <c r="E293" i="12"/>
  <c r="E292" i="12"/>
  <c r="E291" i="12"/>
  <c r="E290" i="12"/>
  <c r="E289" i="12"/>
  <c r="E288" i="12"/>
  <c r="E287" i="12"/>
  <c r="E286" i="12"/>
  <c r="E285" i="12"/>
  <c r="E284" i="12"/>
  <c r="E283" i="12"/>
  <c r="E282" i="12"/>
  <c r="E281" i="12"/>
  <c r="E280" i="12"/>
  <c r="E279" i="12"/>
  <c r="E278" i="12"/>
  <c r="E277" i="12"/>
  <c r="E276" i="12"/>
  <c r="E275" i="12"/>
  <c r="E274" i="12"/>
  <c r="E273" i="12"/>
  <c r="E272" i="12"/>
  <c r="E271" i="12"/>
  <c r="E270" i="12"/>
  <c r="E269" i="12"/>
  <c r="E268" i="12"/>
  <c r="E267" i="12"/>
  <c r="E266" i="12"/>
  <c r="E265" i="12"/>
  <c r="E264" i="12"/>
  <c r="E194" i="12"/>
  <c r="E193" i="12"/>
  <c r="E192" i="12"/>
  <c r="E191" i="12"/>
  <c r="E190" i="12"/>
  <c r="E189" i="12"/>
  <c r="E188" i="12"/>
  <c r="E187" i="12"/>
  <c r="E186" i="12"/>
  <c r="E185" i="12"/>
  <c r="E184" i="12"/>
  <c r="E183" i="12"/>
  <c r="E182" i="12"/>
  <c r="E181" i="12"/>
  <c r="E180" i="12"/>
  <c r="E179" i="12"/>
  <c r="E178" i="12"/>
  <c r="E177" i="12"/>
  <c r="E176" i="12"/>
  <c r="E175" i="12"/>
  <c r="E174" i="12"/>
  <c r="E173" i="12"/>
  <c r="E172" i="12"/>
  <c r="E171" i="12"/>
  <c r="E170" i="12"/>
  <c r="E169" i="12"/>
  <c r="E168" i="12"/>
  <c r="E167" i="12"/>
  <c r="E166" i="12"/>
  <c r="E165" i="12"/>
  <c r="E164" i="12"/>
  <c r="E163" i="12"/>
  <c r="E162" i="12"/>
  <c r="E161" i="12"/>
  <c r="E160" i="12"/>
  <c r="E159" i="12"/>
  <c r="E158" i="12"/>
  <c r="E157" i="12"/>
  <c r="E156" i="12"/>
  <c r="E155" i="12"/>
  <c r="E154" i="12"/>
  <c r="E153" i="12"/>
  <c r="E152" i="12"/>
  <c r="E151" i="12"/>
  <c r="E150" i="12"/>
  <c r="E149" i="12"/>
  <c r="E148" i="12"/>
  <c r="E147" i="12"/>
  <c r="E146" i="12"/>
  <c r="E145" i="12"/>
  <c r="E144" i="12"/>
  <c r="E143" i="12"/>
  <c r="E142" i="12"/>
  <c r="E141" i="12"/>
  <c r="E140" i="12"/>
  <c r="E139" i="12"/>
  <c r="E138" i="12"/>
  <c r="E137" i="12"/>
  <c r="E136" i="12"/>
  <c r="E135" i="12"/>
  <c r="E129" i="12"/>
  <c r="E128" i="12"/>
  <c r="E127" i="12"/>
  <c r="E126" i="12"/>
  <c r="E125" i="12"/>
  <c r="E124" i="12"/>
  <c r="E123" i="12"/>
  <c r="E122" i="12"/>
  <c r="E121" i="12"/>
  <c r="E120" i="12"/>
  <c r="E119" i="12"/>
  <c r="E118" i="12"/>
  <c r="E117" i="12"/>
  <c r="E116" i="12"/>
  <c r="E115" i="12"/>
  <c r="E114" i="12"/>
  <c r="E113" i="12"/>
  <c r="E112" i="12"/>
  <c r="E111" i="12"/>
  <c r="E110" i="12"/>
  <c r="E109" i="12"/>
  <c r="E108" i="12"/>
  <c r="E107" i="12"/>
  <c r="E106" i="12"/>
  <c r="E105" i="12"/>
  <c r="E104" i="12"/>
  <c r="E103" i="12"/>
  <c r="E102" i="12"/>
  <c r="E101" i="12"/>
  <c r="E100" i="12"/>
  <c r="E99" i="12"/>
  <c r="E98" i="12"/>
  <c r="E97" i="12"/>
  <c r="E96" i="12"/>
  <c r="E95" i="12"/>
  <c r="E94" i="12"/>
  <c r="E93" i="12"/>
  <c r="E92" i="12"/>
  <c r="E91" i="12"/>
  <c r="E90" i="12"/>
  <c r="E86" i="12"/>
  <c r="E85" i="12"/>
  <c r="E84" i="12"/>
  <c r="E83" i="12"/>
  <c r="E82" i="12"/>
  <c r="E81" i="12"/>
  <c r="E80" i="12"/>
  <c r="E79" i="12"/>
  <c r="E78" i="12"/>
  <c r="E77" i="12"/>
  <c r="E76" i="12"/>
  <c r="E75" i="12"/>
  <c r="E74" i="12"/>
  <c r="E73" i="12"/>
  <c r="E72" i="12"/>
  <c r="E71" i="12"/>
  <c r="E70" i="12"/>
  <c r="E69" i="12"/>
  <c r="E68" i="12"/>
  <c r="E67" i="12"/>
  <c r="E66" i="12"/>
  <c r="E65" i="12"/>
  <c r="E64" i="12"/>
  <c r="E63" i="12"/>
  <c r="E62" i="12"/>
  <c r="E61" i="12"/>
  <c r="E60" i="12"/>
  <c r="E59" i="12"/>
  <c r="E58" i="12"/>
  <c r="E57" i="12"/>
  <c r="E56" i="12"/>
  <c r="E55" i="12"/>
  <c r="E54" i="12"/>
  <c r="E53" i="12"/>
  <c r="E52" i="12"/>
  <c r="E51" i="12"/>
  <c r="E50" i="12"/>
  <c r="E49" i="12"/>
  <c r="E48" i="12"/>
  <c r="E47" i="12"/>
  <c r="E43" i="12"/>
  <c r="E42" i="12"/>
  <c r="E41" i="12"/>
  <c r="E40" i="12"/>
  <c r="E39" i="12"/>
  <c r="E38" i="12"/>
  <c r="E37" i="12"/>
  <c r="E36" i="12"/>
  <c r="E35" i="12"/>
  <c r="E34" i="12"/>
  <c r="E33" i="12"/>
  <c r="E32" i="12"/>
  <c r="E31" i="12"/>
  <c r="E30" i="12"/>
  <c r="E29" i="12"/>
  <c r="E28" i="12"/>
  <c r="E27" i="12"/>
  <c r="E26" i="12"/>
  <c r="E25" i="12"/>
  <c r="E24" i="12"/>
  <c r="E23" i="12"/>
  <c r="E22" i="12"/>
  <c r="E21" i="12"/>
  <c r="E20" i="12"/>
  <c r="E19" i="12"/>
  <c r="E18" i="12"/>
  <c r="E17" i="12"/>
  <c r="E16" i="12"/>
  <c r="E15" i="12"/>
  <c r="E14" i="12"/>
  <c r="E13" i="12"/>
  <c r="E12" i="12"/>
  <c r="E11" i="12"/>
  <c r="E10" i="12"/>
  <c r="E9" i="12"/>
  <c r="E8" i="12"/>
  <c r="E7" i="12"/>
  <c r="E6" i="12"/>
  <c r="E5" i="12"/>
  <c r="F123" i="11"/>
  <c r="F122" i="11"/>
  <c r="F121" i="11"/>
  <c r="F120" i="11"/>
  <c r="F119" i="11"/>
  <c r="F118" i="11"/>
  <c r="F117" i="11"/>
  <c r="F116" i="11"/>
  <c r="F115" i="11"/>
  <c r="F114" i="11"/>
  <c r="F113" i="11"/>
  <c r="F112" i="11"/>
  <c r="F111" i="11"/>
  <c r="F110" i="11"/>
  <c r="F109" i="11"/>
  <c r="F108" i="11"/>
  <c r="F107" i="11"/>
  <c r="F106" i="11"/>
  <c r="F105" i="11"/>
  <c r="F104" i="11"/>
  <c r="F103" i="11"/>
  <c r="F102" i="11"/>
  <c r="F101" i="11"/>
  <c r="F100" i="11"/>
  <c r="F99" i="11"/>
  <c r="F98" i="11"/>
  <c r="F97" i="11"/>
  <c r="F96" i="11"/>
  <c r="F95" i="11"/>
  <c r="F94" i="11"/>
  <c r="F93" i="11"/>
  <c r="F92" i="11"/>
  <c r="F91" i="11"/>
  <c r="F90" i="11"/>
  <c r="F89" i="11"/>
  <c r="F88" i="11"/>
  <c r="F87" i="11"/>
  <c r="F86" i="11"/>
  <c r="F85" i="11"/>
  <c r="F84" i="11"/>
  <c r="F83" i="11"/>
  <c r="F82" i="11"/>
  <c r="F81" i="11"/>
  <c r="F80" i="11"/>
  <c r="F79" i="11"/>
  <c r="F78" i="11"/>
  <c r="F77" i="11"/>
  <c r="F76" i="11"/>
  <c r="F75" i="11"/>
  <c r="F74" i="11"/>
  <c r="F73" i="11"/>
  <c r="F72" i="11"/>
  <c r="F71" i="11"/>
  <c r="F70" i="11"/>
  <c r="F69" i="11"/>
  <c r="F68" i="11"/>
  <c r="F67" i="11"/>
  <c r="F66" i="11"/>
  <c r="F65" i="11"/>
  <c r="F64" i="11"/>
  <c r="F63" i="11"/>
  <c r="F62" i="11"/>
  <c r="F61" i="11"/>
  <c r="F60" i="11"/>
  <c r="F59" i="11"/>
  <c r="F58" i="11"/>
  <c r="F57" i="11"/>
  <c r="F56" i="11"/>
  <c r="F55" i="11"/>
  <c r="F54" i="11"/>
  <c r="F53" i="11"/>
  <c r="F52" i="11"/>
  <c r="F51" i="11"/>
  <c r="F50" i="11"/>
  <c r="F49" i="11"/>
  <c r="F48" i="11"/>
  <c r="F47" i="11"/>
  <c r="F46" i="11"/>
  <c r="F45" i="11"/>
  <c r="F44" i="11"/>
  <c r="F43" i="11"/>
  <c r="F42" i="11"/>
  <c r="F41" i="11"/>
  <c r="F40" i="11"/>
  <c r="F39" i="11"/>
  <c r="F38" i="11"/>
  <c r="F37" i="11"/>
  <c r="F36" i="11"/>
  <c r="F35" i="11"/>
  <c r="F34" i="11"/>
  <c r="F33" i="11"/>
  <c r="F32" i="11"/>
  <c r="F31" i="11"/>
  <c r="F30" i="11"/>
  <c r="F29" i="11"/>
  <c r="F28" i="11"/>
  <c r="F27" i="11"/>
  <c r="F26" i="11"/>
  <c r="F25" i="11"/>
  <c r="F24" i="11"/>
  <c r="F23" i="11"/>
  <c r="F22" i="11"/>
  <c r="F21" i="11"/>
  <c r="F20" i="11"/>
  <c r="F19" i="11"/>
  <c r="F18" i="11"/>
  <c r="F17" i="11"/>
  <c r="F16" i="11"/>
  <c r="F15" i="11"/>
  <c r="F14" i="11"/>
  <c r="F13" i="11"/>
  <c r="F12" i="11"/>
  <c r="F11" i="11"/>
  <c r="F10" i="11"/>
  <c r="F9" i="11"/>
  <c r="F8" i="11"/>
  <c r="N7" i="11"/>
  <c r="M7" i="11"/>
  <c r="F7" i="11"/>
  <c r="N6" i="11"/>
  <c r="M6" i="11"/>
  <c r="F6" i="11"/>
  <c r="N5" i="11"/>
  <c r="M5" i="11"/>
  <c r="F5" i="11"/>
  <c r="F4" i="11"/>
  <c r="F90" i="9"/>
  <c r="F89" i="9"/>
  <c r="F88" i="9"/>
  <c r="F87" i="9"/>
  <c r="F86" i="9"/>
  <c r="J85" i="9"/>
  <c r="I85" i="9"/>
  <c r="F85" i="9"/>
  <c r="F84" i="9"/>
  <c r="F83" i="9"/>
  <c r="F82" i="9"/>
  <c r="F81" i="9"/>
  <c r="F80" i="9"/>
  <c r="F79" i="9"/>
  <c r="F78" i="9"/>
  <c r="F77" i="9"/>
  <c r="F76" i="9"/>
  <c r="F75" i="9"/>
  <c r="F74" i="9"/>
  <c r="F73" i="9"/>
  <c r="F72" i="9"/>
  <c r="F71" i="9"/>
  <c r="F63" i="9"/>
  <c r="F62" i="9"/>
  <c r="F61" i="9"/>
  <c r="F60" i="9"/>
  <c r="F59" i="9"/>
  <c r="F58" i="9"/>
  <c r="F57" i="9"/>
  <c r="F56" i="9"/>
  <c r="F55" i="9"/>
  <c r="F54" i="9"/>
  <c r="F53" i="9"/>
  <c r="F52" i="9"/>
  <c r="F51" i="9"/>
  <c r="F50" i="9"/>
  <c r="F49" i="9"/>
  <c r="F48" i="9"/>
  <c r="F47" i="9"/>
  <c r="F46" i="9"/>
  <c r="F45" i="9"/>
  <c r="F44" i="9"/>
  <c r="F43" i="9"/>
  <c r="F42" i="9"/>
  <c r="F41" i="9"/>
  <c r="F40" i="9"/>
  <c r="F39" i="9"/>
  <c r="F38" i="9"/>
  <c r="N37" i="9"/>
  <c r="M37" i="9"/>
  <c r="F37" i="9"/>
  <c r="F36" i="9"/>
  <c r="F35" i="9"/>
  <c r="F34" i="9"/>
  <c r="F33" i="9"/>
  <c r="F32" i="9"/>
  <c r="F31" i="9"/>
  <c r="F30" i="9"/>
  <c r="F29" i="9"/>
  <c r="F28" i="9"/>
  <c r="F27" i="9"/>
  <c r="N26" i="9"/>
  <c r="M26" i="9"/>
  <c r="F26" i="9"/>
  <c r="F25" i="9"/>
  <c r="F24" i="9"/>
  <c r="F23" i="9"/>
  <c r="F22" i="9"/>
  <c r="F21" i="9"/>
  <c r="F20" i="9"/>
  <c r="F19" i="9"/>
  <c r="F18" i="9"/>
  <c r="F17" i="9"/>
  <c r="F16" i="9"/>
  <c r="F15" i="9"/>
  <c r="F14" i="9"/>
  <c r="F13" i="9"/>
  <c r="N12" i="9"/>
  <c r="M12" i="9"/>
  <c r="F12" i="9"/>
  <c r="F11" i="9"/>
  <c r="F10" i="9"/>
  <c r="F9" i="9"/>
  <c r="F8" i="9"/>
  <c r="F7" i="9"/>
  <c r="F6" i="9"/>
  <c r="F5" i="9"/>
  <c r="F4" i="9"/>
  <c r="C21" i="7"/>
  <c r="C13" i="7"/>
  <c r="C26" i="7" s="1"/>
  <c r="C12" i="7"/>
  <c r="C25" i="7" s="1"/>
  <c r="C11" i="7"/>
  <c r="C24" i="7" s="1"/>
  <c r="F21" i="7" s="1"/>
  <c r="C9" i="7"/>
  <c r="C23" i="7" s="1"/>
  <c r="C8" i="7"/>
  <c r="C22" i="7" s="1"/>
  <c r="F22" i="7" l="1"/>
  <c r="F23" i="7"/>
  <c r="J118" i="6"/>
  <c r="I118" i="6"/>
  <c r="L74" i="6"/>
  <c r="K74" i="6"/>
  <c r="C27" i="2"/>
  <c r="C35" i="2" s="1"/>
  <c r="C26" i="2"/>
  <c r="C34" i="2" s="1"/>
  <c r="C25" i="2"/>
  <c r="C33" i="2" s="1"/>
  <c r="C24" i="2"/>
  <c r="C32" i="2" s="1"/>
  <c r="C23" i="2"/>
  <c r="C31" i="2" s="1"/>
  <c r="C22" i="2"/>
  <c r="C30" i="2" s="1"/>
  <c r="L14" i="2"/>
  <c r="C14" i="2"/>
  <c r="L12" i="2"/>
  <c r="L9" i="2"/>
  <c r="L17" i="2" s="1"/>
  <c r="C9" i="2"/>
  <c r="C17" i="2" s="1"/>
  <c r="F14" i="2" s="1"/>
  <c r="G14" i="2" s="1"/>
  <c r="L8" i="2"/>
  <c r="L16" i="2" s="1"/>
  <c r="O13" i="2" s="1"/>
  <c r="P13" i="2" s="1"/>
  <c r="C8" i="2"/>
  <c r="C16" i="2" s="1"/>
  <c r="L7" i="2"/>
  <c r="L15" i="2" s="1"/>
  <c r="O12" i="2" s="1"/>
  <c r="P12" i="2" s="1"/>
  <c r="C7" i="2"/>
  <c r="C15" i="2" s="1"/>
  <c r="L6" i="2"/>
  <c r="L5" i="2"/>
  <c r="L13" i="2" s="1"/>
  <c r="C5" i="2"/>
  <c r="C13" i="2" s="1"/>
  <c r="C4" i="2"/>
  <c r="C12" i="2" s="1"/>
  <c r="F30" i="2" l="1"/>
  <c r="G30" i="2" s="1"/>
  <c r="O14" i="2"/>
  <c r="P14" i="2" s="1"/>
  <c r="F32" i="2"/>
  <c r="G32" i="2" s="1"/>
  <c r="F13" i="2"/>
  <c r="G13" i="2" s="1"/>
  <c r="F12" i="2"/>
  <c r="G12" i="2" s="1"/>
  <c r="F31" i="2"/>
  <c r="G31" i="2" s="1"/>
  <c r="H203" i="1"/>
  <c r="G203" i="1"/>
  <c r="F203" i="1"/>
  <c r="E203" i="1"/>
  <c r="H120" i="1"/>
  <c r="G120" i="1"/>
  <c r="F120" i="1"/>
  <c r="E120" i="1"/>
  <c r="H35" i="1"/>
  <c r="G35" i="1"/>
  <c r="E35" i="1"/>
</calcChain>
</file>

<file path=xl/sharedStrings.xml><?xml version="1.0" encoding="utf-8"?>
<sst xmlns="http://schemas.openxmlformats.org/spreadsheetml/2006/main" count="7100" uniqueCount="3323">
  <si>
    <t>433--&gt;11893</t>
  </si>
  <si>
    <t>mask</t>
  </si>
  <si>
    <t>wave size</t>
  </si>
  <si>
    <t>id</t>
  </si>
  <si>
    <t>0000080_50.tif:2</t>
  </si>
  <si>
    <t>FMNL3</t>
  </si>
  <si>
    <t>NT</t>
  </si>
  <si>
    <t>FMNL1</t>
  </si>
  <si>
    <t>FMNL2</t>
  </si>
  <si>
    <t>0000079_36.tif:2</t>
  </si>
  <si>
    <t>0000078_77.tif:2</t>
  </si>
  <si>
    <t>0000078_28.tif:2</t>
  </si>
  <si>
    <t>0000078_26.tif:2</t>
  </si>
  <si>
    <t>0000077_45.tif:2</t>
  </si>
  <si>
    <t>0000077_14.tif:2</t>
  </si>
  <si>
    <t>0000076_55.tif:2</t>
  </si>
  <si>
    <t>00000076_1.tif:2</t>
  </si>
  <si>
    <t>0000074_49.tif:2</t>
  </si>
  <si>
    <t>0000074_30.tif:2</t>
  </si>
  <si>
    <t>0000073_47.tif:2</t>
  </si>
  <si>
    <t>0000073_15.tif:2</t>
  </si>
  <si>
    <t>0000072_11.tif:2</t>
  </si>
  <si>
    <t>0000070_60.tif:2</t>
  </si>
  <si>
    <t>00000069_2.tif:2</t>
  </si>
  <si>
    <t>0000068_27.tif:2</t>
  </si>
  <si>
    <t>0000067_75.tif:2</t>
  </si>
  <si>
    <t>0000065_73.tif:2</t>
  </si>
  <si>
    <t>0000061_42.tif:2</t>
  </si>
  <si>
    <t>0000057_35.tif:2</t>
  </si>
  <si>
    <t>0000057_13.tif:2</t>
  </si>
  <si>
    <t>0000056_33.tif:2</t>
  </si>
  <si>
    <t>0000056_17.tif:2</t>
  </si>
  <si>
    <t>00000056_5.tif:2</t>
  </si>
  <si>
    <t>0000055_57.tif:2</t>
  </si>
  <si>
    <t>0000055_41.tif:2</t>
  </si>
  <si>
    <t>0000055_37.tif:2</t>
  </si>
  <si>
    <t>% cells with wave</t>
  </si>
  <si>
    <t>0000053_67.tif:2</t>
  </si>
  <si>
    <t>0000053_58.tif:2</t>
  </si>
  <si>
    <t>0000053_10.tif:2</t>
  </si>
  <si>
    <t>00000053_6.tif:2</t>
  </si>
  <si>
    <t>0000052_78.tif:2</t>
  </si>
  <si>
    <t>0000051_79.tif:2</t>
  </si>
  <si>
    <t>0000051_56.tif:2</t>
  </si>
  <si>
    <t>00000051_4.tif:2</t>
  </si>
  <si>
    <t>0000050_53.tif:2</t>
  </si>
  <si>
    <t>0000050_34.tif:2</t>
  </si>
  <si>
    <t>00000050_8.tif:2</t>
  </si>
  <si>
    <t>0000049_16.tif:2</t>
  </si>
  <si>
    <t>0000048_76.tif:2</t>
  </si>
  <si>
    <t>0000048_31.tif:2</t>
  </si>
  <si>
    <t>0000046_64.tif:2</t>
  </si>
  <si>
    <t>v</t>
  </si>
  <si>
    <t>0000046_54.tif:2</t>
  </si>
  <si>
    <t>0000045_46.tif:2</t>
  </si>
  <si>
    <t>0000045_21.tif:2</t>
  </si>
  <si>
    <t>0000044_72.tif:2</t>
  </si>
  <si>
    <t>0000044_52.tif:2</t>
  </si>
  <si>
    <t>0000044_51.tif:2</t>
  </si>
  <si>
    <t>0000043_59.tif:2</t>
  </si>
  <si>
    <t>0000043_32.tif:2</t>
  </si>
  <si>
    <t>0000041_62.tif:2</t>
  </si>
  <si>
    <t>0000039_20.tif:2</t>
  </si>
  <si>
    <t>0000039_18.tif:2</t>
  </si>
  <si>
    <t>0000035_19.tif:2</t>
  </si>
  <si>
    <t>00000035_7.tif:2</t>
  </si>
  <si>
    <t>0000034_12.tif:2</t>
  </si>
  <si>
    <t>0000033_44.tif:2</t>
  </si>
  <si>
    <t>0000029_63.tif:2</t>
  </si>
  <si>
    <t>0000025_61.tif:2</t>
  </si>
  <si>
    <t>0000024_69.tif:2</t>
  </si>
  <si>
    <t>0000024_39.tif:2</t>
  </si>
  <si>
    <t>0000023_80.tif:2</t>
  </si>
  <si>
    <t>0000022_66.tif:2</t>
  </si>
  <si>
    <t>0000022_23.tif:2</t>
  </si>
  <si>
    <t>0000020_22.tif:2</t>
  </si>
  <si>
    <t>0000019_43.tif:2</t>
  </si>
  <si>
    <t>0000016_65.tif:2</t>
  </si>
  <si>
    <t>0000016_38.tif:2</t>
  </si>
  <si>
    <t>00000016_3.tif:2</t>
  </si>
  <si>
    <t>0000014_48.tif:2</t>
  </si>
  <si>
    <t>0000013_24.tif:2</t>
  </si>
  <si>
    <t>0000011_25.tif:2</t>
  </si>
  <si>
    <t>0000010_70.tif:2</t>
  </si>
  <si>
    <t>0000009_74.tif:2</t>
  </si>
  <si>
    <t>0000009_29.tif:2</t>
  </si>
  <si>
    <t>0000007_68.tif:2</t>
  </si>
  <si>
    <t>0000003_71.tif:2</t>
  </si>
  <si>
    <t>0000003_40.tif:2</t>
  </si>
  <si>
    <t>00000001_9.tif:2</t>
  </si>
  <si>
    <t>rep1</t>
  </si>
  <si>
    <t>rep2</t>
  </si>
  <si>
    <t>ID</t>
  </si>
  <si>
    <t>0000079_12.tif:2</t>
  </si>
  <si>
    <t>0000077_75.tif:2</t>
  </si>
  <si>
    <t>0000077_70.tif:2</t>
  </si>
  <si>
    <t>0000077_23.tif:2</t>
  </si>
  <si>
    <t>0000076_63.tif:2</t>
  </si>
  <si>
    <t>0000075_56.tif:2</t>
  </si>
  <si>
    <t>0000075_54.tif:2</t>
  </si>
  <si>
    <t>0000074_67.tif:2</t>
  </si>
  <si>
    <t>0000074_45.tif:2</t>
  </si>
  <si>
    <t>0000071_46.tif:2</t>
  </si>
  <si>
    <t>0000071_11.tif:2</t>
  </si>
  <si>
    <t>0000070_61.tif:2</t>
  </si>
  <si>
    <t>0000070_37.tif:2</t>
  </si>
  <si>
    <t>0000070_22.tif:2</t>
  </si>
  <si>
    <t>0000067_17.tif:2</t>
  </si>
  <si>
    <t>0000066_24.tif:2</t>
  </si>
  <si>
    <t>0000065_60.tif:2</t>
  </si>
  <si>
    <t>0000065_43.tif:2</t>
  </si>
  <si>
    <t>0000065_29.tif:2</t>
  </si>
  <si>
    <t>0000064_58.tif:2</t>
  </si>
  <si>
    <t>00000064_1.tif:2</t>
  </si>
  <si>
    <t>0000063_50.tif:2</t>
  </si>
  <si>
    <t>0000063_13.tif:2</t>
  </si>
  <si>
    <t>0000062_20.tif:2</t>
  </si>
  <si>
    <t>00000062_7.tif:2</t>
  </si>
  <si>
    <t>0000061_25.tif:2</t>
  </si>
  <si>
    <t>0000060_77.tif:2</t>
  </si>
  <si>
    <t>00000060_2.tif:2</t>
  </si>
  <si>
    <t>0000059_64.tif:2</t>
  </si>
  <si>
    <t>0000058_74.tif:2</t>
  </si>
  <si>
    <t>0000058_39.tif:2</t>
  </si>
  <si>
    <t>0000058_27.tif:2</t>
  </si>
  <si>
    <t>0000058_14.tif:2</t>
  </si>
  <si>
    <t>0000054_65.tif:2</t>
  </si>
  <si>
    <t>0000052_40.tif:2</t>
  </si>
  <si>
    <t>0000051_51.tif:2</t>
  </si>
  <si>
    <t>0000051_38.tif:2</t>
  </si>
  <si>
    <t>00000051_8.tif:2</t>
  </si>
  <si>
    <t>0000050_42.tif:2</t>
  </si>
  <si>
    <t>0000048_53.tif:2</t>
  </si>
  <si>
    <t>0000047_19.tif:2</t>
  </si>
  <si>
    <t>00000047_9.tif:2</t>
  </si>
  <si>
    <t>0000045_18.tif:2</t>
  </si>
  <si>
    <t>0000044_79.tif:2</t>
  </si>
  <si>
    <t>0000042_78.tif:2</t>
  </si>
  <si>
    <t>0000041_68.tif:2</t>
  </si>
  <si>
    <t>0000041_44.tif:2</t>
  </si>
  <si>
    <t>0000038_71.tif:2</t>
  </si>
  <si>
    <t>0000038_66.tif:2</t>
  </si>
  <si>
    <t>0000037_73.tif:2</t>
  </si>
  <si>
    <t>0000036_62.tif:2</t>
  </si>
  <si>
    <t>00000035_5.tif:2</t>
  </si>
  <si>
    <t>0000033_35.tif:2</t>
  </si>
  <si>
    <t>0000030_31.tif:2</t>
  </si>
  <si>
    <t>0000029_72.tif:2</t>
  </si>
  <si>
    <t>0000025_52.tif:2</t>
  </si>
  <si>
    <t>00000022_4.tif:2</t>
  </si>
  <si>
    <t>00000021_6.tif:2</t>
  </si>
  <si>
    <t>0000020_57.tif:2</t>
  </si>
  <si>
    <t>0000019_47.tif:2</t>
  </si>
  <si>
    <t>0000019_16.tif:2</t>
  </si>
  <si>
    <t>0000017_30.tif:2</t>
  </si>
  <si>
    <t>0000015_36.tif:2</t>
  </si>
  <si>
    <t>0000015_34.tif:2</t>
  </si>
  <si>
    <t>0000013_15.tif:2</t>
  </si>
  <si>
    <t>0000011_69.tif:2</t>
  </si>
  <si>
    <t>00000010_3.tif:2</t>
  </si>
  <si>
    <t>0000007_80.tif:2</t>
  </si>
  <si>
    <t>0000006_10.tif:2</t>
  </si>
  <si>
    <t>0000004_48.tif:2</t>
  </si>
  <si>
    <t>0000004_33.tif:2</t>
  </si>
  <si>
    <t>0000004_26.tif:2</t>
  </si>
  <si>
    <t>0000003_76.tif:2</t>
  </si>
  <si>
    <t>0000003_49.tif:2</t>
  </si>
  <si>
    <t>0000003_21.tif:2</t>
  </si>
  <si>
    <t>0000002_55.tif:2</t>
  </si>
  <si>
    <t>0000001_59.tif:2</t>
  </si>
  <si>
    <t>0000000_41.tif:2</t>
  </si>
  <si>
    <t>0000000_28.tif:2</t>
  </si>
  <si>
    <t>rep3</t>
  </si>
  <si>
    <t>0000080_43.tif:2</t>
  </si>
  <si>
    <t>0000079_51.tif:2</t>
  </si>
  <si>
    <t>0000078_65.tif:2</t>
  </si>
  <si>
    <t>0000076_50.tif:2</t>
  </si>
  <si>
    <t>0000076_38.tif:2</t>
  </si>
  <si>
    <t>0000076_34.tif:2</t>
  </si>
  <si>
    <t>0000076_31.tif:2</t>
  </si>
  <si>
    <t>0000076_30.tif:2</t>
  </si>
  <si>
    <t>0000073_77.tif:2</t>
  </si>
  <si>
    <t>0000073_61.tif:2</t>
  </si>
  <si>
    <t>0000073_19.tif:2</t>
  </si>
  <si>
    <t>00000073_6.tif:2</t>
  </si>
  <si>
    <t>0000071_71.tif:2</t>
  </si>
  <si>
    <t>0000069_22.tif:2</t>
  </si>
  <si>
    <t>0000068_12.tif:2</t>
  </si>
  <si>
    <t>00000067_8.tif:2</t>
  </si>
  <si>
    <t>00000066_1.tif:2</t>
  </si>
  <si>
    <t>0000064_52.tif:2</t>
  </si>
  <si>
    <t>0000064_39.tif:2</t>
  </si>
  <si>
    <t>0000064_28.tif:2</t>
  </si>
  <si>
    <t>00000064_3.tif:2</t>
  </si>
  <si>
    <t>0000063_79.tif:2</t>
  </si>
  <si>
    <t>0000061_73.tif:2</t>
  </si>
  <si>
    <t>0000061_59.tif:2</t>
  </si>
  <si>
    <t>0000061_33.tif:2</t>
  </si>
  <si>
    <t>0000056_53.tif:2</t>
  </si>
  <si>
    <t>0000055_78.tif:2</t>
  </si>
  <si>
    <t>0000055_46.tif:2</t>
  </si>
  <si>
    <t>0000055_10.tif:1</t>
  </si>
  <si>
    <t>0000052_25.tif:2</t>
  </si>
  <si>
    <t>0000051_69.tif:2</t>
  </si>
  <si>
    <t>0000051_44.tif:2</t>
  </si>
  <si>
    <t>00000048_4.tif:2</t>
  </si>
  <si>
    <t>0000045_68.tif:2</t>
  </si>
  <si>
    <t>0000045_62.tif:2</t>
  </si>
  <si>
    <t>0000045_20.tif:2</t>
  </si>
  <si>
    <t>0000044_75.tif:2</t>
  </si>
  <si>
    <t>00000044_5.tif:2</t>
  </si>
  <si>
    <t>0000043_76.tif:2</t>
  </si>
  <si>
    <t>0000043_56.tif:2</t>
  </si>
  <si>
    <t>0000042_64.tif:2</t>
  </si>
  <si>
    <t>0000041_66.tif:2</t>
  </si>
  <si>
    <t>0000040_49.tif:2</t>
  </si>
  <si>
    <t>0000040_15.tif:2</t>
  </si>
  <si>
    <t>0000039_63.tif:2</t>
  </si>
  <si>
    <t>0000038_57.tif:2</t>
  </si>
  <si>
    <t>0000038_37.tif:2</t>
  </si>
  <si>
    <t>0000037_80.tif:2</t>
  </si>
  <si>
    <t>00000037_9.tif:2</t>
  </si>
  <si>
    <t>00000037_7.tif:2</t>
  </si>
  <si>
    <t>00000037_2.tif:2</t>
  </si>
  <si>
    <t>0000036_60.tif:2</t>
  </si>
  <si>
    <t>0000036_40.tif:2</t>
  </si>
  <si>
    <t>0000036_21.tif:2</t>
  </si>
  <si>
    <t>0000034_29.tif:2</t>
  </si>
  <si>
    <t>0000030_41.tif:2</t>
  </si>
  <si>
    <t>0000028_26.tif:2</t>
  </si>
  <si>
    <t>0000028_11.tif:2</t>
  </si>
  <si>
    <t>0000027_47.tif:2</t>
  </si>
  <si>
    <t>0000026_48.tif:2</t>
  </si>
  <si>
    <t>0000024_74.tif:2</t>
  </si>
  <si>
    <t>0000024_35.tif:2</t>
  </si>
  <si>
    <t>0000024_27.tif:2</t>
  </si>
  <si>
    <t>0000022_67.tif:2</t>
  </si>
  <si>
    <t>0000022_36.tif:2</t>
  </si>
  <si>
    <t>0000022_18.tif:2</t>
  </si>
  <si>
    <t>0000022_16.tif:2</t>
  </si>
  <si>
    <t>0000021_23.tif:2</t>
  </si>
  <si>
    <t>0000018_70.tif:2</t>
  </si>
  <si>
    <t>0000018_54.tif:2</t>
  </si>
  <si>
    <t>0000018_24.tif:2</t>
  </si>
  <si>
    <t>0000010_14.tif:2</t>
  </si>
  <si>
    <t>0000009_45.tif:2</t>
  </si>
  <si>
    <t>0000009_32.tif:2</t>
  </si>
  <si>
    <t>0000008_17.tif:2</t>
  </si>
  <si>
    <t>0000007_72.tif:2</t>
  </si>
  <si>
    <t>0000006_13.tif:2</t>
  </si>
  <si>
    <t>0000003_58.tif:2</t>
  </si>
  <si>
    <t>0000000_42.tif:2</t>
  </si>
  <si>
    <t>Fig 1C,D</t>
  </si>
  <si>
    <t>Fig1E</t>
  </si>
  <si>
    <t>FMNL1 (tot prot)</t>
  </si>
  <si>
    <t>signal</t>
  </si>
  <si>
    <t>normalization factor</t>
  </si>
  <si>
    <t>FMNL1 si #2 (tot prot)</t>
  </si>
  <si>
    <t>normalization facotr</t>
  </si>
  <si>
    <t>NT1</t>
  </si>
  <si>
    <t>NT2</t>
  </si>
  <si>
    <t>NT3</t>
  </si>
  <si>
    <t>si1</t>
  </si>
  <si>
    <t>si2</t>
  </si>
  <si>
    <t>si3</t>
  </si>
  <si>
    <t>FMNL1 (ab)</t>
  </si>
  <si>
    <t>normalized signal</t>
  </si>
  <si>
    <t>si</t>
  </si>
  <si>
    <t>(as %)</t>
  </si>
  <si>
    <t>FMNL1 si #2 (ab)</t>
  </si>
  <si>
    <t xml:space="preserve">normalized signal </t>
  </si>
  <si>
    <t>FMNL2 (tot prot)</t>
  </si>
  <si>
    <t>FMNL2 (ab)</t>
  </si>
  <si>
    <t>FMNL3 KD confirmation:</t>
  </si>
  <si>
    <t>Well</t>
  </si>
  <si>
    <t>Well Position</t>
  </si>
  <si>
    <t>Omit</t>
  </si>
  <si>
    <t>Sample Name</t>
  </si>
  <si>
    <t>Target Name</t>
  </si>
  <si>
    <t>Task</t>
  </si>
  <si>
    <t>Reporter</t>
  </si>
  <si>
    <t>Quencher</t>
  </si>
  <si>
    <t>Quantity</t>
  </si>
  <si>
    <t>Quantity Mean</t>
  </si>
  <si>
    <t>Quantity SD</t>
  </si>
  <si>
    <t>RQ</t>
  </si>
  <si>
    <t>RQ Min</t>
  </si>
  <si>
    <t>RQ Max</t>
  </si>
  <si>
    <t>CT</t>
  </si>
  <si>
    <t>Ct Mean</t>
  </si>
  <si>
    <t>Ct SD</t>
  </si>
  <si>
    <t>Delta Ct</t>
  </si>
  <si>
    <t>Delta Ct Mean</t>
  </si>
  <si>
    <t>Delta Ct SD</t>
  </si>
  <si>
    <t>Delta Ct SE</t>
  </si>
  <si>
    <t>Delta Delta Ct</t>
  </si>
  <si>
    <t>Automatic Ct Threshold</t>
  </si>
  <si>
    <t>Ct Threshold</t>
  </si>
  <si>
    <t>Automatic Baseline</t>
  </si>
  <si>
    <t>Baseline Start</t>
  </si>
  <si>
    <t>Baseline End</t>
  </si>
  <si>
    <t>Amp Status</t>
  </si>
  <si>
    <t>Comments</t>
  </si>
  <si>
    <t>Cq Conf</t>
  </si>
  <si>
    <t>Tm1</t>
  </si>
  <si>
    <t>A1</t>
  </si>
  <si>
    <t>HaC_NT1</t>
  </si>
  <si>
    <t>UNKNOWN</t>
  </si>
  <si>
    <t>SYBR</t>
  </si>
  <si>
    <t>None</t>
  </si>
  <si>
    <t/>
  </si>
  <si>
    <t>Amp</t>
  </si>
  <si>
    <t>A2</t>
  </si>
  <si>
    <t>HaC_FMN1</t>
  </si>
  <si>
    <t>A3</t>
  </si>
  <si>
    <t>HaC_NT2</t>
  </si>
  <si>
    <t>A4</t>
  </si>
  <si>
    <t>HaC_FMN2</t>
  </si>
  <si>
    <t>A5</t>
  </si>
  <si>
    <t>HaC_NT3</t>
  </si>
  <si>
    <t>A6</t>
  </si>
  <si>
    <t>HaC_FMN3</t>
  </si>
  <si>
    <t>B1</t>
  </si>
  <si>
    <t>GAPDH</t>
  </si>
  <si>
    <t>B2</t>
  </si>
  <si>
    <t>B3</t>
  </si>
  <si>
    <t>B4</t>
  </si>
  <si>
    <t>B5</t>
  </si>
  <si>
    <t>B6</t>
  </si>
  <si>
    <t>C1</t>
  </si>
  <si>
    <t>HeL_NT1</t>
  </si>
  <si>
    <t>C2</t>
  </si>
  <si>
    <t>HeL_FMN1</t>
  </si>
  <si>
    <t>C3</t>
  </si>
  <si>
    <t>HeL_NT2</t>
  </si>
  <si>
    <t>C4</t>
  </si>
  <si>
    <t>HeL_FMN2</t>
  </si>
  <si>
    <t>C5</t>
  </si>
  <si>
    <t>C6</t>
  </si>
  <si>
    <t>C7</t>
  </si>
  <si>
    <t>C8</t>
  </si>
  <si>
    <t>D1</t>
  </si>
  <si>
    <t>D2</t>
  </si>
  <si>
    <t>D3</t>
  </si>
  <si>
    <t>D4</t>
  </si>
  <si>
    <t>D5</t>
  </si>
  <si>
    <t>D6</t>
  </si>
  <si>
    <t>D7</t>
  </si>
  <si>
    <t>D8</t>
  </si>
  <si>
    <t>E1</t>
  </si>
  <si>
    <t>E2</t>
  </si>
  <si>
    <t>E3</t>
  </si>
  <si>
    <t>E4</t>
  </si>
  <si>
    <t>E5</t>
  </si>
  <si>
    <t>E6</t>
  </si>
  <si>
    <t>E7</t>
  </si>
  <si>
    <t>E8</t>
  </si>
  <si>
    <t>Analysis Type</t>
  </si>
  <si>
    <t>Singleplex</t>
  </si>
  <si>
    <t>Endogenous Control</t>
  </si>
  <si>
    <t>RQ Min/Max Confidence Level</t>
  </si>
  <si>
    <t>95.0</t>
  </si>
  <si>
    <t>Reference Sample</t>
  </si>
  <si>
    <t>Expt1</t>
  </si>
  <si>
    <t>Expt2</t>
  </si>
  <si>
    <t>CQCONF</t>
  </si>
  <si>
    <t>EXPFAIL</t>
  </si>
  <si>
    <t>HIGHSD</t>
  </si>
  <si>
    <t>MTP</t>
  </si>
  <si>
    <t>NOAMP</t>
  </si>
  <si>
    <t>Tm2</t>
  </si>
  <si>
    <t>OUTLIERRG</t>
  </si>
  <si>
    <t>Tm3</t>
  </si>
  <si>
    <t>NT_X</t>
  </si>
  <si>
    <t>N</t>
  </si>
  <si>
    <t>NT_Y</t>
  </si>
  <si>
    <t>NT_Z</t>
  </si>
  <si>
    <t>si_X</t>
  </si>
  <si>
    <t>si_Y</t>
  </si>
  <si>
    <t>A7</t>
  </si>
  <si>
    <t>si_Z</t>
  </si>
  <si>
    <t>Y</t>
  </si>
  <si>
    <t>Undetermined</t>
  </si>
  <si>
    <t>No Amp</t>
  </si>
  <si>
    <t>F1</t>
  </si>
  <si>
    <t>F2</t>
  </si>
  <si>
    <t>F3</t>
  </si>
  <si>
    <t>F4</t>
  </si>
  <si>
    <t>F5</t>
  </si>
  <si>
    <t>F6</t>
  </si>
  <si>
    <t>Inconclusive</t>
  </si>
  <si>
    <t>Fig1F</t>
  </si>
  <si>
    <t>without wave:</t>
  </si>
  <si>
    <t>Distance_(microns)</t>
  </si>
  <si>
    <t>Gray_Value</t>
  </si>
  <si>
    <t>bckground</t>
  </si>
  <si>
    <t>gray minus background</t>
  </si>
  <si>
    <t>running avg</t>
  </si>
  <si>
    <t>cytosol minus background</t>
  </si>
  <si>
    <t>running avg/cytosol minus background</t>
  </si>
  <si>
    <t>with wave:</t>
  </si>
  <si>
    <t>cytosol</t>
  </si>
  <si>
    <t>gray_value</t>
  </si>
  <si>
    <t>bckgrnd</t>
  </si>
  <si>
    <t>distance (um)</t>
  </si>
  <si>
    <t>Grouped by bio_replicate</t>
  </si>
  <si>
    <t>masked videos</t>
  </si>
  <si>
    <t>cell 1</t>
  </si>
  <si>
    <t xml:space="preserve">cell2 </t>
  </si>
  <si>
    <t>cell 3</t>
  </si>
  <si>
    <t>DMSO</t>
  </si>
  <si>
    <t>Wee1</t>
  </si>
  <si>
    <t>0_2</t>
  </si>
  <si>
    <t>11_12_DMSO</t>
  </si>
  <si>
    <t>2_3</t>
  </si>
  <si>
    <t>2_5</t>
  </si>
  <si>
    <t>11_12_Wee1</t>
  </si>
  <si>
    <t>3_10</t>
  </si>
  <si>
    <t>11_15_Wee1</t>
  </si>
  <si>
    <t>4_11</t>
  </si>
  <si>
    <t>5_14</t>
  </si>
  <si>
    <t>11_16_DMSO</t>
  </si>
  <si>
    <t>5_15</t>
  </si>
  <si>
    <t>11_16_Wee1</t>
  </si>
  <si>
    <t>5_16</t>
  </si>
  <si>
    <t>6_1</t>
  </si>
  <si>
    <t>6_4</t>
  </si>
  <si>
    <t>7_17</t>
  </si>
  <si>
    <t>8_6</t>
  </si>
  <si>
    <t>9_12</t>
  </si>
  <si>
    <t>10_13</t>
  </si>
  <si>
    <t>11_7</t>
  </si>
  <si>
    <t>11_15_DMSO</t>
  </si>
  <si>
    <t>11_9</t>
  </si>
  <si>
    <t>13_8</t>
  </si>
  <si>
    <t>another replicate:</t>
  </si>
  <si>
    <t>speed</t>
  </si>
  <si>
    <t>5_2</t>
  </si>
  <si>
    <t>adav</t>
  </si>
  <si>
    <t>4_1</t>
  </si>
  <si>
    <t>1_5</t>
  </si>
  <si>
    <t>dmso</t>
  </si>
  <si>
    <t>1_4</t>
  </si>
  <si>
    <t>1_3</t>
  </si>
  <si>
    <t>Fig 2G</t>
  </si>
  <si>
    <t>numbers represent atin wave sizes in um^2</t>
  </si>
  <si>
    <t>gaps in list indicate different biological replicates</t>
  </si>
  <si>
    <t>Ro3306</t>
  </si>
  <si>
    <t>CGP74514A</t>
  </si>
  <si>
    <t>Fig 2H</t>
  </si>
  <si>
    <t>Fig2I</t>
  </si>
  <si>
    <t>Rep1</t>
  </si>
  <si>
    <t>00000006_2.tif</t>
  </si>
  <si>
    <t>23_07_21_wavesize_CDK1si_cntrl11_w2Conf-488.tif</t>
  </si>
  <si>
    <t>00000008_8.tif</t>
  </si>
  <si>
    <t>23_07_21_wavesize_CDK1si_cntrl17_w2Conf-488.tif</t>
  </si>
  <si>
    <t>nt oligo</t>
  </si>
  <si>
    <t>CDK1 SIRNA</t>
  </si>
  <si>
    <t>0000001_22.tif</t>
  </si>
  <si>
    <t>23_07_21_wavesize_CDK1si_siRNA11_w2Conf-488.tif</t>
  </si>
  <si>
    <t>0000001_40.tif</t>
  </si>
  <si>
    <t>23_07_21_wavesize_CDK1si_siRNA9_w2Conf-488.tif</t>
  </si>
  <si>
    <t>00000011_3.tif</t>
  </si>
  <si>
    <t>23_07_21_wavesize_CDK1si_cntrl12_w2Conf-488.tif</t>
  </si>
  <si>
    <t>00000017_1.tif</t>
  </si>
  <si>
    <t>23_07_21_wavesize_CDK1si_cntrl10_w2Conf-488.tif</t>
  </si>
  <si>
    <t>0000002_23.tif</t>
  </si>
  <si>
    <t>23_07_21_wavesize_CDK1si_siRNA12_w2Conf-488.tif</t>
  </si>
  <si>
    <t>0000002_24.tif</t>
  </si>
  <si>
    <t>23_07_21_wavesize_CDK1si_siRNA13_w2Conf-488.tif</t>
  </si>
  <si>
    <t>0000002_28.tif</t>
  </si>
  <si>
    <t>23_07_21_wavesize_CDK1si_siRNA17_w2Conf-488.tif</t>
  </si>
  <si>
    <t>00000020_9.tif</t>
  </si>
  <si>
    <t>23_07_21_wavesize_CDK1si_cntrl18_w2Conf-488.tif</t>
  </si>
  <si>
    <t>00000021_5.tif</t>
  </si>
  <si>
    <t>23_07_21_wavesize_CDK1si_cntrl14_w2Conf-488.tif</t>
  </si>
  <si>
    <t>0000003_21.tif</t>
  </si>
  <si>
    <t>23_07_21_wavesize_CDK1si_siRNA10_w2Conf-488.tif</t>
  </si>
  <si>
    <t>00000032_4.tif</t>
  </si>
  <si>
    <t>23_07_21_wavesize_CDK1si_cntrl13_w2Conf-488.tif</t>
  </si>
  <si>
    <t>00000039_7.tif</t>
  </si>
  <si>
    <t>23_07_21_wavesize_CDK1si_cntrl16_w2Conf-488.tif</t>
  </si>
  <si>
    <t>00000040_6.tif</t>
  </si>
  <si>
    <t>23_07_21_wavesize_CDK1si_cntrl15_w2Conf-488.tif</t>
  </si>
  <si>
    <t>0000009_25.tif</t>
  </si>
  <si>
    <t>23_07_21_wavesize_CDK1si_siRNA14_w2Conf-488.tif</t>
  </si>
  <si>
    <t>0000012_17.tif</t>
  </si>
  <si>
    <t>23_07_21_wavesize_CDK1si_cntrl6_w2Conf-488.tif</t>
  </si>
  <si>
    <t>0000013_37.tif</t>
  </si>
  <si>
    <t>23_07_21_wavesize_CDK1si_siRNA6_w2Conf-488.tif</t>
  </si>
  <si>
    <t>0000014_12.tif</t>
  </si>
  <si>
    <t>23_07_21_wavesize_CDK1si_cntrl20_w2Conf-488.tif</t>
  </si>
  <si>
    <t>0000014_14.tif</t>
  </si>
  <si>
    <t>23_07_21_wavesize_CDK1si_cntrl3_w2Conf-488.tif</t>
  </si>
  <si>
    <t>0000015_26.tif</t>
  </si>
  <si>
    <t>23_07_21_wavesize_CDK1si_siRNA15_w2Conf-488.tif</t>
  </si>
  <si>
    <t>0000015_30.tif</t>
  </si>
  <si>
    <t>23_07_21_wavesize_CDK1si_siRNA19_w2Conf-488.tif</t>
  </si>
  <si>
    <t>0000017_16.tif</t>
  </si>
  <si>
    <t>23_07_21_wavesize_CDK1si_cntrl5_w2Conf-488.tif</t>
  </si>
  <si>
    <t>0000021_13.tif</t>
  </si>
  <si>
    <t>23_07_21_wavesize_CDK1si_cntrl2_w2Conf-488.tif</t>
  </si>
  <si>
    <t>0000021_29.tif</t>
  </si>
  <si>
    <t>23_07_21_wavesize_CDK1si_siRNA18_w2Conf-488.tif</t>
  </si>
  <si>
    <t>pcernt</t>
  </si>
  <si>
    <t>0000021_31.tif</t>
  </si>
  <si>
    <t>23_07_21_wavesize_CDK1si_siRNA1_w2Conf-488.tif</t>
  </si>
  <si>
    <t>0000021_32.tif</t>
  </si>
  <si>
    <t>23_07_21_wavesize_CDK1si_siRNA20_w2Conf-488.tif</t>
  </si>
  <si>
    <t>0000021_39.tif</t>
  </si>
  <si>
    <t>23_07_21_wavesize_CDK1si_siRNA8_w2Conf-488.tif</t>
  </si>
  <si>
    <t>0000022_27.tif</t>
  </si>
  <si>
    <t>23_07_21_wavesize_CDK1si_siRNA16_w2Conf-488.tif</t>
  </si>
  <si>
    <t>0000022_33.tif</t>
  </si>
  <si>
    <t>23_07_21_wavesize_CDK1si_siRNA2_w2Conf-488.tif</t>
  </si>
  <si>
    <t>0000023_19.tif</t>
  </si>
  <si>
    <t>23_07_21_wavesize_CDK1si_cntrl8_w2Conf-488.tif</t>
  </si>
  <si>
    <t>0000024_35.tif</t>
  </si>
  <si>
    <t>23_07_21_wavesize_CDK1si_siRNA4_w2Conf-488.tif</t>
  </si>
  <si>
    <t>0000025_18.tif</t>
  </si>
  <si>
    <t>23_07_21_wavesize_CDK1si_cntrl7_w2Conf-488.tif</t>
  </si>
  <si>
    <t>0000029_34.tif</t>
  </si>
  <si>
    <t>23_07_21_wavesize_CDK1si_siRNA3_w2Conf-488.tif</t>
  </si>
  <si>
    <t>0000030_15.tif</t>
  </si>
  <si>
    <t>23_07_21_wavesize_CDK1si_cntrl4_w2Conf-488.tif</t>
  </si>
  <si>
    <t>0000033_10.tif</t>
  </si>
  <si>
    <t>23_07_21_wavesize_CDK1si_cntrl19_w2Conf-488.tif</t>
  </si>
  <si>
    <t>0000034_20.tif</t>
  </si>
  <si>
    <t>23_07_21_wavesize_CDK1si_cntrl9_w2Conf-488.tif</t>
  </si>
  <si>
    <t>0000036_36.tif</t>
  </si>
  <si>
    <t>23_07_21_wavesize_CDK1si_siRNA5_w2Conf-488.tif</t>
  </si>
  <si>
    <t>0000036_38.tif</t>
  </si>
  <si>
    <t>23_07_21_wavesize_CDK1si_siRNA7_w2Conf-488.tif</t>
  </si>
  <si>
    <t>0000037_11.tif</t>
  </si>
  <si>
    <t>23_07_21_wavesize_CDK1si_cntrl1_w2Conf-488.tif</t>
  </si>
  <si>
    <t>Rep2</t>
  </si>
  <si>
    <t>00000000_9.tif:c:2/2 - Conf-640/Conf-488</t>
  </si>
  <si>
    <t>23_07_28_wavesize_CDK1si_cntrl_rep218_w2Conf-488.tif</t>
  </si>
  <si>
    <t>CDK1si</t>
  </si>
  <si>
    <t>00000002_1.tif:c:2/2 - Conf-640/Conf-488</t>
  </si>
  <si>
    <t>23_07_28_wavesize_CDK1si_cntrl_rep210_w2Conf-488.tif</t>
  </si>
  <si>
    <t>00000005_8.tif:c:2/2 - Conf-640/Conf-488</t>
  </si>
  <si>
    <t>23_07_28_wavesize_CDK1si_cntrl_rep217_w2Conf-488.tif</t>
  </si>
  <si>
    <t>00000007_3.tif:c:2/2 - Conf-640/Conf-488</t>
  </si>
  <si>
    <t>23_07_28_wavesize_CDK1si_cntrl_rep212_w2Conf-488.tif</t>
  </si>
  <si>
    <t>0000001_35.tif:c:2/2 - Conf-640/Conf-488</t>
  </si>
  <si>
    <t>23_07_28_wavesize_CDK1si_siRNAl_rep24_w2Conf-488.tif</t>
  </si>
  <si>
    <t>00000011_2.tif:c:2/2 - Conf-640/Conf-488</t>
  </si>
  <si>
    <t>23_07_28_wavesize_CDK1si_cntrl_rep211_w2Conf-488.tif</t>
  </si>
  <si>
    <t>00000025_5.tif:c:2/2 - Conf-640/Conf-488</t>
  </si>
  <si>
    <t>23_07_28_wavesize_CDK1si_cntrl_rep214_w2Conf-488.tif</t>
  </si>
  <si>
    <t>00000029_7.tif:c:2/2 - Conf-640/Conf-488</t>
  </si>
  <si>
    <t>23_07_28_wavesize_CDK1si_cntrl_rep216_w2Conf-488.tif</t>
  </si>
  <si>
    <t>00000032_6.tif:c:2/2 - Conf-640/Conf-488</t>
  </si>
  <si>
    <t>23_07_28_wavesize_CDK1si_cntrl_rep215_w2Conf-488.tif</t>
  </si>
  <si>
    <t>00000037_4.tif:c:2/2 - Conf-640/Conf-488</t>
  </si>
  <si>
    <t>23_07_28_wavesize_CDK1si_cntrl_rep213_w2Conf-488.tif</t>
  </si>
  <si>
    <t>0000006_33.tif:c:2/2 - Conf-640/Conf-488</t>
  </si>
  <si>
    <t>23_07_28_wavesize_CDK1si_siRNAl_rep22_w2Conf-488.tif</t>
  </si>
  <si>
    <t>0000008_24.tif:c:2/2 - Conf-640/Conf-488</t>
  </si>
  <si>
    <t>23_07_28_wavesize_CDK1si_siRNAl_rep213_w2Conf-488.tif</t>
  </si>
  <si>
    <t>0000009_39.tif:c:2/2 - Conf-640/Conf-488</t>
  </si>
  <si>
    <t>23_07_28_wavesize_CDK1si_siRNAl_rep28_w2Conf-488.tif</t>
  </si>
  <si>
    <t>0000012_13.tif:c:2/2 - Conf-640/Conf-488</t>
  </si>
  <si>
    <t>23_07_28_wavesize_CDK1si_cntrl_rep22_w2Conf-488.tif</t>
  </si>
  <si>
    <t>0000013_30.tif:c:2/2 - Conf-640/Conf-488</t>
  </si>
  <si>
    <t>23_07_28_wavesize_CDK1si_siRNAl_rep219_w2Conf-488.tif</t>
  </si>
  <si>
    <t>0000015_27.tif:c:2/2 - Conf-640/Conf-488</t>
  </si>
  <si>
    <t>23_07_28_wavesize_CDK1si_siRNAl_rep216_w2Conf-488.tif</t>
  </si>
  <si>
    <t>0000016_10.tif:c:2/2 - Conf-640/Conf-488</t>
  </si>
  <si>
    <t>23_07_28_wavesize_CDK1si_cntrl_rep219_w2Conf-488.tif</t>
  </si>
  <si>
    <t>0000016_29.tif:c:2/2 - Conf-640/Conf-488</t>
  </si>
  <si>
    <t>23_07_28_wavesize_CDK1si_siRNAl_rep218_w2Conf-488.tif</t>
  </si>
  <si>
    <t>0000016_36.tif:c:2/2 - Conf-640/Conf-488</t>
  </si>
  <si>
    <t>23_07_28_wavesize_CDK1si_siRNAl_rep25_w2Conf-488.tif</t>
  </si>
  <si>
    <t>0000016_38.tif:c:2/2 - Conf-640/Conf-488</t>
  </si>
  <si>
    <t>23_07_28_wavesize_CDK1si_siRNAl_rep27_w2Conf-488.tif</t>
  </si>
  <si>
    <t>0000021_34.tif:c:2/2 - Conf-640/Conf-488</t>
  </si>
  <si>
    <t>23_07_28_wavesize_CDK1si_siRNAl_rep23_w2Conf-488.tif</t>
  </si>
  <si>
    <t>0000023_14.tif:c:2/2 - Conf-640/Conf-488</t>
  </si>
  <si>
    <t>23_07_28_wavesize_CDK1si_cntrl_rep23_w2Conf-488.tif</t>
  </si>
  <si>
    <t>0000024_31.tif:c:2/2 - Conf-640/Conf-488</t>
  </si>
  <si>
    <t>23_07_28_wavesize_CDK1si_siRNAl_rep21_w2Conf-488.tif</t>
  </si>
  <si>
    <t>0000025_11.tif:c:2/2 - Conf-640/Conf-488</t>
  </si>
  <si>
    <t>23_07_28_wavesize_CDK1si_cntrl_rep21_w2Conf-488.tif</t>
  </si>
  <si>
    <t>0000025_18.tif:c:2/2 - Conf-640/Conf-488</t>
  </si>
  <si>
    <t>23_07_28_wavesize_CDK1si_cntrl_rep27_w2Conf-488.tif</t>
  </si>
  <si>
    <t>precent</t>
  </si>
  <si>
    <t>0000028_28.tif:c:2/2 - Conf-640/Conf-488</t>
  </si>
  <si>
    <t>23_07_28_wavesize_CDK1si_siRNAl_rep217_w2Conf-488.tif</t>
  </si>
  <si>
    <t>0000030_21.tif:c:2/2 - Conf-640/Conf-488</t>
  </si>
  <si>
    <t>23_07_28_wavesize_CDK1si_siRNAl_rep210_w2Conf-488.tif</t>
  </si>
  <si>
    <t>0000031_32.tif:c:2/2 - Conf-640/Conf-488</t>
  </si>
  <si>
    <t>23_07_28_wavesize_CDK1si_siRNAl_rep220_w2Conf-488.tif</t>
  </si>
  <si>
    <t>0000033_17.tif:c:2/2 - Conf-640/Conf-488</t>
  </si>
  <si>
    <t>23_07_28_wavesize_CDK1si_cntrl_rep26_w2Conf-488.tif</t>
  </si>
  <si>
    <t>0000034_15.tif:c:2/2 - Conf-640/Conf-488</t>
  </si>
  <si>
    <t>23_07_28_wavesize_CDK1si_cntrl_rep24_w2Conf-488.tif</t>
  </si>
  <si>
    <t>0000034_16.tif:c:2/2 - Conf-640/Conf-488</t>
  </si>
  <si>
    <t>23_07_28_wavesize_CDK1si_cntrl_rep25_w2Conf-488.tif</t>
  </si>
  <si>
    <t>0000034_22.tif:c:2/2 - Conf-640/Conf-488</t>
  </si>
  <si>
    <t>23_07_28_wavesize_CDK1si_siRNAl_rep211_w2Conf-488.tif</t>
  </si>
  <si>
    <t>0000034_40.tif:c:2/2 - Conf-640/Conf-488</t>
  </si>
  <si>
    <t>23_07_28_wavesize_CDK1si_siRNAl_rep29_w2Conf-488.tif</t>
  </si>
  <si>
    <t>0000035_20.tif:c:2/2 - Conf-640/Conf-488</t>
  </si>
  <si>
    <t>23_07_28_wavesize_CDK1si_cntrl_rep29_w2Conf-488.tif</t>
  </si>
  <si>
    <t>0000037_23.tif:c:2/2 - Conf-640/Conf-488</t>
  </si>
  <si>
    <t>23_07_28_wavesize_CDK1si_siRNAl_rep212_w2Conf-488.tif</t>
  </si>
  <si>
    <t>0000037_25.tif:c:2/2 - Conf-640/Conf-488</t>
  </si>
  <si>
    <t>23_07_28_wavesize_CDK1si_siRNAl_rep214_w2Conf-488.tif</t>
  </si>
  <si>
    <t>0000038_26.tif:c:2/2 - Conf-640/Conf-488</t>
  </si>
  <si>
    <t>23_07_28_wavesize_CDK1si_siRNAl_rep215_w2Conf-488.tif</t>
  </si>
  <si>
    <t>0000039_12.tif:c:2/2 - Conf-640/Conf-488</t>
  </si>
  <si>
    <t>23_07_28_wavesize_CDK1si_cntrl_rep220_w2Conf-488.tif</t>
  </si>
  <si>
    <t>0000039_19.tif:c:2/2 - Conf-640/Conf-488</t>
  </si>
  <si>
    <t>23_07_28_wavesize_CDK1si_cntrl_rep28_w2Conf-488.tif</t>
  </si>
  <si>
    <t>0000040_37.tif:c:2/2 - Conf-640/Conf-488</t>
  </si>
  <si>
    <t>23_07_28_wavesize_CDK1si_siRNAl_rep26_w2Conf-488.tif</t>
  </si>
  <si>
    <t>Rep3</t>
  </si>
  <si>
    <t>00000008_7.tif:c:2/2 - Conf-640/Conf-488</t>
  </si>
  <si>
    <t>23_07_28_wavesize_CDK1si_cntrl_rep316_w2Conf-488.tif</t>
  </si>
  <si>
    <t>CDK1</t>
  </si>
  <si>
    <t>00000009_9.tif:c:2/2 - Conf-640/Conf-488</t>
  </si>
  <si>
    <t>23_07_28_wavesize_CDK1si_cntrl_rep318_w2Conf-488.tif</t>
  </si>
  <si>
    <t>0000001_28.tif:c:2/2 - Conf-640/Conf-488</t>
  </si>
  <si>
    <t>23_07_28_wavesize_CDK1si_siRNA_rep317_w2Conf-488.tif</t>
  </si>
  <si>
    <t>00000011_5.tif:c:2/2 - Conf-640/Conf-488</t>
  </si>
  <si>
    <t>23_07_28_wavesize_CDK1si_cntrl_rep314_w2Conf-488.tif</t>
  </si>
  <si>
    <t>00000014_3.tif:c:2/2 - Conf-640/Conf-488</t>
  </si>
  <si>
    <t>23_07_28_wavesize_CDK1si_cntrl_rep312_w2Conf-488.tif</t>
  </si>
  <si>
    <t>00000016_2.tif:c:2/2 - Conf-640/Conf-488</t>
  </si>
  <si>
    <t>23_07_28_wavesize_CDK1si_cntrl_rep311_w2Conf-488.tif</t>
  </si>
  <si>
    <t>00000019_1.tif:c:2/2 - Conf-640/Conf-488</t>
  </si>
  <si>
    <t>23_07_28_wavesize_CDK1si_cntrl_rep310_w2Conf-488.tif</t>
  </si>
  <si>
    <t>0000002_38.tif:c:2/2 - Conf-640/Conf-488</t>
  </si>
  <si>
    <t>23_07_28_wavesize_CDK1si_siRNA_rep37_w2Conf-488.tif</t>
  </si>
  <si>
    <t>00000027_8.tif:c:2/2 - Conf-640/Conf-488</t>
  </si>
  <si>
    <t>23_07_28_wavesize_CDK1si_cntrl_rep317_w2Conf-488.tif</t>
  </si>
  <si>
    <t>00000028_4.tif:c:2/2 - Conf-640/Conf-488</t>
  </si>
  <si>
    <t>23_07_28_wavesize_CDK1si_cntrl_rep313_w2Conf-488.tif</t>
  </si>
  <si>
    <t>00000035_6.tif:c:2/2 - Conf-640/Conf-488</t>
  </si>
  <si>
    <t>23_07_28_wavesize_CDK1si_cntrl_rep315_w2Conf-488.tif</t>
  </si>
  <si>
    <t>0000005_12.tif:c:2/2 - Conf-640/Conf-488</t>
  </si>
  <si>
    <t>23_07_28_wavesize_CDK1si_cntrl_rep320_w2Conf-488.tif</t>
  </si>
  <si>
    <t>0000007_23.tif:c:2/2 - Conf-640/Conf-488</t>
  </si>
  <si>
    <t>23_07_28_wavesize_CDK1si_siRNA_rep312_w2Conf-488.tif</t>
  </si>
  <si>
    <t>0000008_18.tif:c:2/2 - Conf-640/Conf-488</t>
  </si>
  <si>
    <t>23_07_28_wavesize_CDK1si_cntrl_rep37_w2Conf-488.tif</t>
  </si>
  <si>
    <t>0000009_37.tif:c:2/2 - Conf-640/Conf-488</t>
  </si>
  <si>
    <t>23_07_28_wavesize_CDK1si_siRNA_rep36_w2Conf-488.tif</t>
  </si>
  <si>
    <t>0000013_39.tif:c:2/2 - Conf-640/Conf-488</t>
  </si>
  <si>
    <t>23_07_28_wavesize_CDK1si_siRNA_rep38_w2Conf-488.tif</t>
  </si>
  <si>
    <t>0000014_20.tif:c:2/2 - Conf-640/Conf-488</t>
  </si>
  <si>
    <t>23_07_28_wavesize_CDK1si_cntrl_rep39_w2Conf-488.tif</t>
  </si>
  <si>
    <t>0000014_29.tif:c:2/2 - Conf-640/Conf-488</t>
  </si>
  <si>
    <t>23_07_28_wavesize_CDK1si_siRNA_rep318_w2Conf-488.tif</t>
  </si>
  <si>
    <t>0000015_13.tif:c:2/2 - Conf-640/Conf-488</t>
  </si>
  <si>
    <t>23_07_28_wavesize_CDK1si_cntrl_rep32_w2Conf-488.tif</t>
  </si>
  <si>
    <t>0000016_27.tif:c:2/2 - Conf-640/Conf-488</t>
  </si>
  <si>
    <t>23_07_28_wavesize_CDK1si_siRNA_rep316_w2Conf-488.tif</t>
  </si>
  <si>
    <t>0000017_11.tif:c:2/2 - Conf-640/Conf-488</t>
  </si>
  <si>
    <t>23_07_28_wavesize_CDK1si_cntrl_rep31_w2Conf-488.tif</t>
  </si>
  <si>
    <t>0000017_21.tif:c:2/2 - Conf-640/Conf-488</t>
  </si>
  <si>
    <t>23_07_28_wavesize_CDK1si_siRNA_rep310_w2Conf-488.tif</t>
  </si>
  <si>
    <t>0000018_10.tif:c:2/2 - Conf-640/Conf-488</t>
  </si>
  <si>
    <t>23_07_28_wavesize_CDK1si_cntrl_rep319_w2Conf-488.tif</t>
  </si>
  <si>
    <t>0000018_19.tif:c:2/2 - Conf-640/Conf-488</t>
  </si>
  <si>
    <t>23_07_28_wavesize_CDK1si_cntrl_rep38_w2Conf-488.tif</t>
  </si>
  <si>
    <t>0000018_30.tif:c:2/2 - Conf-640/Conf-488</t>
  </si>
  <si>
    <t>23_07_28_wavesize_CDK1si_siRNA_rep319_w2Conf-488.tif</t>
  </si>
  <si>
    <t>pcent</t>
  </si>
  <si>
    <t>0000020_22.tif:c:2/2 - Conf-640/Conf-488</t>
  </si>
  <si>
    <t>23_07_28_wavesize_CDK1si_siRNA_rep311_w2Conf-488.tif</t>
  </si>
  <si>
    <t>0000024_35.tif:c:2/2 - Conf-640/Conf-488</t>
  </si>
  <si>
    <t>23_07_28_wavesize_CDK1si_siRNA_rep34_w2Conf-488.tif</t>
  </si>
  <si>
    <t>0000025_34.tif:c:2/2 - Conf-640/Conf-488</t>
  </si>
  <si>
    <t>23_07_28_wavesize_CDK1si_siRNA_rep33_w2Conf-488.tif</t>
  </si>
  <si>
    <t>0000025_36.tif:c:2/2 - Conf-640/Conf-488</t>
  </si>
  <si>
    <t>23_07_28_wavesize_CDK1si_siRNA_rep35_w2Conf-488.tif</t>
  </si>
  <si>
    <t>0000029_31.tif:c:2/2 - Conf-640/Conf-488</t>
  </si>
  <si>
    <t>23_07_28_wavesize_CDK1si_siRNA_rep31_w2Conf-488.tif</t>
  </si>
  <si>
    <t>23_07_28_wavesize_CDK1si_siRNA_rep320_w2Conf-488.tif</t>
  </si>
  <si>
    <t>0000031_33.tif:c:2/2 - Conf-640/Conf-488</t>
  </si>
  <si>
    <t>23_07_28_wavesize_CDK1si_siRNA_rep32_w2Conf-488.tif</t>
  </si>
  <si>
    <t>0000032_40.tif:c:2/2 - Conf-640/Conf-488</t>
  </si>
  <si>
    <t>23_07_28_wavesize_CDK1si_siRNA_rep39_w2Conf-488.tif</t>
  </si>
  <si>
    <t>23_07_28_wavesize_CDK1si_cntrl_rep34_w2Conf-488.tif</t>
  </si>
  <si>
    <t>0000037_16.tif:c:2/2 - Conf-640/Conf-488</t>
  </si>
  <si>
    <t>23_07_28_wavesize_CDK1si_cntrl_rep35_w2Conf-488.tif</t>
  </si>
  <si>
    <t>0000037_17.tif:c:2/2 - Conf-640/Conf-488</t>
  </si>
  <si>
    <t>23_07_28_wavesize_CDK1si_cntrl_rep36_w2Conf-488.tif</t>
  </si>
  <si>
    <t>0000038_14.tif:c:2/2 - Conf-640/Conf-488</t>
  </si>
  <si>
    <t>23_07_28_wavesize_CDK1si_cntrl_rep33_w2Conf-488.tif</t>
  </si>
  <si>
    <t>23_07_28_wavesize_CDK1si_siRNA_rep315_w2Conf-488.tif</t>
  </si>
  <si>
    <t>0000040_24.tif:c:2/2 - Conf-640/Conf-488</t>
  </si>
  <si>
    <t>23_07_28_wavesize_CDK1si_siRNA_rep313_w2Conf-488.tif</t>
  </si>
  <si>
    <t>0000040_25.tif:c:2/2 - Conf-640/Conf-488</t>
  </si>
  <si>
    <t>23_07_28_wavesize_CDK1si_siRNA_rep314_w2Conf-488.tif</t>
  </si>
  <si>
    <t>Fig2J</t>
  </si>
  <si>
    <t>TOTAL PROTEIN</t>
  </si>
  <si>
    <t>cdk1</t>
  </si>
  <si>
    <t>ANTIBODY</t>
  </si>
  <si>
    <t>control</t>
  </si>
  <si>
    <t>si (as fraction of control)</t>
  </si>
  <si>
    <t>CDK2</t>
  </si>
  <si>
    <t>CDK3</t>
  </si>
  <si>
    <t>Fig2L</t>
  </si>
  <si>
    <t>wave area (um^2)</t>
  </si>
  <si>
    <t>23_11_09_corrected_FMNL1mut_GFP1_w1Conf-640.tif</t>
  </si>
  <si>
    <t>gfp</t>
  </si>
  <si>
    <t>wt</t>
  </si>
  <si>
    <t>mut</t>
  </si>
  <si>
    <t>23_11_09_corrected_FMNL1mut_GFP10_w1Conf-640.tif</t>
  </si>
  <si>
    <t>23_11_09_corrected_FMNL1mut_GFP2_w1Conf-640.tif</t>
  </si>
  <si>
    <t>23_11_09_corrected_FMNL1mut_GFP3_w1Conf-640.tif</t>
  </si>
  <si>
    <t>23_11_09_corrected_FMNL1mut_GFP4_w1Conf-640.tif</t>
  </si>
  <si>
    <t>23_11_09_corrected_FMNL1mut_GFP5_w1Conf-640.tif</t>
  </si>
  <si>
    <t>23_11_09_corrected_FMNL1mut_GFP6_w1Conf-640.tif</t>
  </si>
  <si>
    <t>23_11_09_corrected_FMNL1mut_GFP7_w1Conf-640.tif</t>
  </si>
  <si>
    <t>23_11_09_corrected_FMNL1mut_GFP8_w1Conf-640.tif</t>
  </si>
  <si>
    <t>Percent of cells with wave</t>
  </si>
  <si>
    <t>23_11_09_corrected_FMNL1mut_GFP9_w1Conf-640.tif</t>
  </si>
  <si>
    <t>23_11_09_corrected_FMNL1mut_MUT1_w1Conf-640.tif</t>
  </si>
  <si>
    <t>23_11_09_corrected_FMNL1mut_MUT10_w1Conf-640.tif</t>
  </si>
  <si>
    <t>23_11_09_corrected_FMNL1mut_MUT2_w1Conf-640.tif</t>
  </si>
  <si>
    <t>23_11_09_corrected_FMNL1mut_MUT3_w1Conf-640.tif</t>
  </si>
  <si>
    <t>23_11_09_corrected_FMNL1mut_MUT4_w1Conf-640.tif</t>
  </si>
  <si>
    <t>23_11_09_corrected_FMNL1mut_MUT5_w1Conf-640.tif</t>
  </si>
  <si>
    <t>23_11_09_corrected_FMNL1mut_MUT6_w1Conf-640.tif</t>
  </si>
  <si>
    <t>23_11_09_corrected_FMNL1mut_MUT7_w1Conf-640.tif</t>
  </si>
  <si>
    <t>23_11_09_corrected_FMNL1mut_MUT8_w1Conf-640.tif</t>
  </si>
  <si>
    <t>23_11_09_corrected_FMNL1mut_MUT9_w1Conf-640.tif</t>
  </si>
  <si>
    <t>23_11_09_corrected_FMNL1mut_WT1_w1Conf-640.tif</t>
  </si>
  <si>
    <t>23_11_09_corrected_FMNL1mut_WT10_w1Conf-640.tif</t>
  </si>
  <si>
    <t>23_11_09_corrected_FMNL1mut_WT2_w1Conf-640.tif</t>
  </si>
  <si>
    <t>23_11_09_corrected_FMNL1mut_WT3_w1Conf-640.tif</t>
  </si>
  <si>
    <t>23_11_09_corrected_FMNL1mut_WT4_w1Conf-640.tif</t>
  </si>
  <si>
    <t>23_11_09_corrected_FMNL1mut_WT5_w1Conf-640.tif</t>
  </si>
  <si>
    <t>23_11_09_corrected_FMNL1mut_WT6_w1Conf-640.tif</t>
  </si>
  <si>
    <t>23_11_09_corrected_FMNL1mut_WT7_w1Conf-640.tif</t>
  </si>
  <si>
    <t>23_11_09_corrected_FMNL1mut_WT8_w1Conf-640.tif</t>
  </si>
  <si>
    <t>23_11_09_corrected_FMNL1mut_WT9_w1Conf-640.tif</t>
  </si>
  <si>
    <t>23_11_11_rep2_S1301A_wavesize_GFP1_w1Conf-640.tif</t>
  </si>
  <si>
    <t>23_11_11_rep2_S1301A_wavesize_GFP10_w1Conf-640.tif</t>
  </si>
  <si>
    <t>23_11_11_rep2_S1301A_wavesize_GFP2_w1Conf-640.tif</t>
  </si>
  <si>
    <t>23_11_11_rep2_S1301A_wavesize_GFP3_w1Conf-640.tif</t>
  </si>
  <si>
    <t>23_11_11_rep2_S1301A_wavesize_GFP4_w1Conf-640.tif</t>
  </si>
  <si>
    <t>23_11_11_rep2_S1301A_wavesize_GFP5_w1Conf-640.tif</t>
  </si>
  <si>
    <t>23_11_11_rep2_S1301A_wavesize_GFP6_w1Conf-640.tif</t>
  </si>
  <si>
    <t>23_11_11_rep2_S1301A_wavesize_GFP7_w1Conf-640.tif</t>
  </si>
  <si>
    <t>23_11_11_rep2_S1301A_wavesize_GFP8_w1Conf-640.tif</t>
  </si>
  <si>
    <t>23_11_11_rep2_S1301A_wavesize_GFP9_w1Conf-640.tif</t>
  </si>
  <si>
    <t>23_11_11_rep2_S1301A_wavesize_mut1_w1Conf-640.tif</t>
  </si>
  <si>
    <t>23_11_11_rep2_S1301A_wavesize_mut10_w1Conf-640.tif</t>
  </si>
  <si>
    <t>23_11_11_rep2_S1301A_wavesize_mut2_w1Conf-640.tif</t>
  </si>
  <si>
    <t>23_11_11_rep2_S1301A_wavesize_mut3_w1Conf-640.tif</t>
  </si>
  <si>
    <t>23_11_11_rep2_S1301A_wavesize_mut4_w1Conf-640.tif</t>
  </si>
  <si>
    <t>23_11_11_rep2_S1301A_wavesize_mut5_w1Conf-640.tif</t>
  </si>
  <si>
    <t>23_11_11_rep2_S1301A_wavesize_mut6_w1Conf-640.tif</t>
  </si>
  <si>
    <t>23_11_11_rep2_S1301A_wavesize_mut7_w1Conf-640.tif</t>
  </si>
  <si>
    <t>23_11_11_rep2_S1301A_wavesize_mut8_w1Conf-640.tif</t>
  </si>
  <si>
    <t>23_11_11_rep2_S1301A_wavesize_mut9_w1Conf-640.tif</t>
  </si>
  <si>
    <t>23_11_11_rep2_S1301A_wavesize_WT1_w1Conf-640.tif</t>
  </si>
  <si>
    <t>23_11_11_rep2_S1301A_wavesize_WT10_w1Conf-640.tif</t>
  </si>
  <si>
    <t>23_11_11_rep2_S1301A_wavesize_WT2_w1Conf-640.tif</t>
  </si>
  <si>
    <t>23_11_11_rep2_S1301A_wavesize_WT3_w1Conf-640.tif</t>
  </si>
  <si>
    <t>23_11_11_rep2_S1301A_wavesize_WT4_w1Conf-640.tif</t>
  </si>
  <si>
    <t>23_11_11_rep2_S1301A_wavesize_WT5_w1Conf-640.tif</t>
  </si>
  <si>
    <t>23_11_11_rep2_S1301A_wavesize_WT6_w1Conf-640.tif</t>
  </si>
  <si>
    <t>23_11_11_rep2_S1301A_wavesize_WT7_w1Conf-640.tif</t>
  </si>
  <si>
    <t>23_11_11_rep2_S1301A_wavesize_WT8_w1Conf-640.tif</t>
  </si>
  <si>
    <t>23_11_11_rep2_S1301A_wavesize_WT9_w1Conf-640.tif</t>
  </si>
  <si>
    <t>23_11_15_corrected_wavesize_GFP1_w1Conf-640.tif</t>
  </si>
  <si>
    <t>23_11_15_corrected_wavesize_GFP10_w1Conf-640.tif</t>
  </si>
  <si>
    <t>23_11_15_corrected_wavesize_GFP2_w1Conf-640.tif</t>
  </si>
  <si>
    <t>23_11_15_corrected_wavesize_GFP3_w1Conf-640.tif</t>
  </si>
  <si>
    <t>23_11_15_corrected_wavesize_GFP4_w1Conf-640.tif</t>
  </si>
  <si>
    <t>23_11_15_corrected_wavesize_GFP5_w1Conf-640.tif</t>
  </si>
  <si>
    <t>23_11_15_corrected_wavesize_GFP6_w1Conf-640.tif</t>
  </si>
  <si>
    <t>23_11_15_corrected_wavesize_GFP7_w1Conf-640.tif</t>
  </si>
  <si>
    <t>23_11_15_corrected_wavesize_GFP8_w1Conf-640.tif</t>
  </si>
  <si>
    <t>23_11_15_corrected_wavesize_GFP9_w1Conf-640.tif</t>
  </si>
  <si>
    <t>23_11_15_corrected_wavesize_mut1_w1Conf-640.tif</t>
  </si>
  <si>
    <t>23_11_15_corrected_wavesize_mut10_w1Conf-640.tif</t>
  </si>
  <si>
    <t>23_11_15_corrected_wavesize_mut2_w1Conf-640.tif</t>
  </si>
  <si>
    <t>23_11_15_corrected_wavesize_mut3_w1Conf-640.tif</t>
  </si>
  <si>
    <t>23_11_15_corrected_wavesize_mut4_w1Conf-640.tif</t>
  </si>
  <si>
    <t>23_11_15_corrected_wavesize_mut5_w1Conf-640.tif</t>
  </si>
  <si>
    <t>23_11_15_corrected_wavesize_mut6_w1Conf-640.tif</t>
  </si>
  <si>
    <t>23_11_15_corrected_wavesize_mut7_w1Conf-640.tif</t>
  </si>
  <si>
    <t>23_11_15_corrected_wavesize_mut8_w1Conf-640.tif</t>
  </si>
  <si>
    <t>23_11_15_corrected_wavesize_mut9_w1Conf-640.tif</t>
  </si>
  <si>
    <t>23_11_15_corrected_wavesize_WT1_w1Conf-640.tif</t>
  </si>
  <si>
    <t>23_11_15_corrected_wavesize_WT10_w1Conf-640.tif</t>
  </si>
  <si>
    <t>23_11_15_corrected_wavesize_WT2_w1Conf-640.tif</t>
  </si>
  <si>
    <t>23_11_15_corrected_wavesize_WT3_w1Conf-640.tif</t>
  </si>
  <si>
    <t>23_11_15_corrected_wavesize_WT4_w1Conf-640.tif</t>
  </si>
  <si>
    <t>23_11_15_corrected_wavesize_WT5_w1Conf-640.tif</t>
  </si>
  <si>
    <t>23_11_15_corrected_wavesize_WT6_w1Conf-640.tif</t>
  </si>
  <si>
    <t>23_11_15_corrected_wavesize_WT7_w1Conf-640.tif</t>
  </si>
  <si>
    <t>23_11_15_corrected_wavesize_WT8_w1Conf-640.tif</t>
  </si>
  <si>
    <t>23_11_15_corrected_wavesize_WT9_w1Conf-640.tif</t>
  </si>
  <si>
    <t>another biological replicate:</t>
  </si>
  <si>
    <t>23_09_09_FMNL1_OE_corr_GFP1_w1Conf-640.tif</t>
  </si>
  <si>
    <t>23_09_09_FMNL1_OE_corr_GFP10_w1Conf-640.tif</t>
  </si>
  <si>
    <t>23_09_09_FMNL1_OE_corr_GFP2_w1Conf-640.tif</t>
  </si>
  <si>
    <t>23_09_09_FMNL1_OE_corr_GFP3_w1Conf-640.tif</t>
  </si>
  <si>
    <t>23_09_09_FMNL1_OE_corr_GFP4_w1Conf-640.tif</t>
  </si>
  <si>
    <t>23_09_09_FMNL1_OE_corr_GFP5_w1Conf-640.tif</t>
  </si>
  <si>
    <t>23_09_09_FMNL1_OE_corr_GFP6_w1Conf-640.tif</t>
  </si>
  <si>
    <t>23_09_09_FMNL1_OE_corr_GFP7_w1Conf-640.tif</t>
  </si>
  <si>
    <t>23_09_09_FMNL1_OE_corr_GFP8_w1Conf-640.tif</t>
  </si>
  <si>
    <t>23_09_09_FMNL1_OE_corr_GFP9_w1Conf-640.tif</t>
  </si>
  <si>
    <t>23_09_09_FMNL1_OE_corr_mut1_w1Conf-640.tif</t>
  </si>
  <si>
    <t>23_09_09_FMNL1_OE_corr_mut10_w1Conf-640.tif</t>
  </si>
  <si>
    <t>23_09_09_FMNL1_OE_corr_mut2_w1Conf-640.tif</t>
  </si>
  <si>
    <t>23_09_09_FMNL1_OE_corr_mut3_w1Conf-640.tif</t>
  </si>
  <si>
    <t>23_09_09_FMNL1_OE_corr_mut4_w1Conf-640.tif</t>
  </si>
  <si>
    <t>23_09_09_FMNL1_OE_corr_mut5_w1Conf-640.tif</t>
  </si>
  <si>
    <t>23_09_09_FMNL1_OE_corr_mut6_w1Conf-640.tif</t>
  </si>
  <si>
    <t>23_09_09_FMNL1_OE_corr_mut7_w1Conf-640.tif</t>
  </si>
  <si>
    <t>23_09_09_FMNL1_OE_corr_mut8_w1Conf-640.tif</t>
  </si>
  <si>
    <t>23_09_09_FMNL1_OE_corr_mut9_w1Conf-640.tif</t>
  </si>
  <si>
    <t>23_09_09_FMNL1_OE_corr_WT1_w1Conf-640.tif</t>
  </si>
  <si>
    <t>23_09_09_FMNL1_OE_corr_WT10_w1Conf-640.tif</t>
  </si>
  <si>
    <t>23_09_09_FMNL1_OE_corr_WT2_w1Conf-640.tif</t>
  </si>
  <si>
    <t>23_09_09_FMNL1_OE_corr_WT3_w1Conf-640.tif</t>
  </si>
  <si>
    <t>23_09_09_FMNL1_OE_corr_WT4_w1Conf-640.tif</t>
  </si>
  <si>
    <t>23_09_09_FMNL1_OE_corr_WT5_w1Conf-640.tif</t>
  </si>
  <si>
    <t>23_09_09_FMNL1_OE_corr_WT6_w1Conf-640.tif</t>
  </si>
  <si>
    <t>23_09_09_FMNL1_OE_corr_WT7_w1Conf-640.tif</t>
  </si>
  <si>
    <t>23_09_09_FMNL1_OE_corr_WT8_w1Conf-640.tif</t>
  </si>
  <si>
    <t>23_09_09_FMNL1_OE_corr_WT9_w1Conf-640.tif</t>
  </si>
  <si>
    <t>Fig2N</t>
  </si>
  <si>
    <t>mean</t>
  </si>
  <si>
    <t>mean minus bckgrnd</t>
  </si>
  <si>
    <t>WT left, mut right ---&gt;</t>
  </si>
  <si>
    <t>23_11_15_corrected_wavesize_WT10_w1Conf-640.tif:c:2/3 - Conf-640/Conf-488/Conf-405</t>
  </si>
  <si>
    <t>23_11_15_corrected_wavesize_WT9_w1Conf-640.tif:c:2/3 - Conf-640/Conf-488/Conf-405</t>
  </si>
  <si>
    <t>23_11_15_corrected_wavesize_WT8_w1Conf-640.tif:c:2/3 - Conf-640/Conf-488/Conf-405</t>
  </si>
  <si>
    <t>23_11_15_corrected_wavesize_WT7_w1Conf-640.tif:c:2/3 - Conf-640/Conf-488/Conf-405</t>
  </si>
  <si>
    <t>23_11_15_corrected_wavesize_WT6_w1Conf-640.tif:c:2/3 - Conf-640/Conf-488/Conf-405</t>
  </si>
  <si>
    <t>23_11_15_corrected_wavesize_WT5_w1Conf-640.tif:c:2/3 - Conf-640/Conf-488/Conf-405</t>
  </si>
  <si>
    <t>Averages</t>
  </si>
  <si>
    <t>23_11_15_corrected_wavesize_WT4_w1Conf-640.tif:c:2/3 - Conf-640/Conf-488/Conf-405</t>
  </si>
  <si>
    <t>23_11_15_corrected_wavesize_WT3_w1Conf-640.tif:c:2/3 - Conf-640/Conf-488/Conf-405</t>
  </si>
  <si>
    <t>23_11_15_corrected_wavesize_WT2_w1Conf-640.tif:c:2/3 - Conf-640/Conf-488/Conf-405</t>
  </si>
  <si>
    <t>23_11_15_corrected_wavesize_WT1_w1Conf-640.tif:c:2/3 - Conf-640/Conf-488/Conf-405</t>
  </si>
  <si>
    <t>23_11_15_corrected_wavesize_mut10_w1Conf-640.tif:c:2/3 - Conf-640/Conf-488/Conf-405</t>
  </si>
  <si>
    <t>23_11_15_corrected_wavesize_mut9_w1Conf-640.tif:c:2/3 - Conf-640/Conf-488/Conf-405</t>
  </si>
  <si>
    <t>23_11_15_corrected_wavesize_mut8_w1Conf-640.tif:c:2/3 - Conf-640/Conf-488/Conf-405</t>
  </si>
  <si>
    <t>23_11_15_corrected_wavesize_mut7_w1Conf-640.tif:c:2/3 - Conf-640/Conf-488/Conf-405</t>
  </si>
  <si>
    <t>23_11_15_corrected_wavesize_mut6_w1Conf-640.tif:c:2/3 - Conf-640/Conf-488/Conf-405</t>
  </si>
  <si>
    <t>23_11_15_corrected_wavesize_mut5_w1Conf-640.tif:c:2/3 - Conf-640/Conf-488/Conf-405</t>
  </si>
  <si>
    <t>23_11_15_corrected_wavesize_mut4_w1Conf-640.tif:c:2/3 - Conf-640/Conf-488/Conf-405</t>
  </si>
  <si>
    <t>23_11_15_corrected_wavesize_mut3_w1Conf-640.tif:c:2/3 - Conf-640/Conf-488/Conf-405</t>
  </si>
  <si>
    <t>23_11_15_corrected_wavesize_mut2_w1Conf-640.tif:c:2/3 - Conf-640/Conf-488/Conf-405</t>
  </si>
  <si>
    <t>23_11_15_corrected_wavesize_mut1_w1Conf-640.tif:c:2/3 - Conf-640/Conf-488/Conf-405</t>
  </si>
  <si>
    <t>23_11_11_rep2_S1301A_wavesize_WT10_w1Conf-640.tif:c:2/3 - Conf-640/Conf-488/Conf-405</t>
  </si>
  <si>
    <t>23_11_11_rep2_S1301A_wavesize_WT9_w1Conf-640.tif:c:2/3 - Conf-640/Conf-488/Conf-405</t>
  </si>
  <si>
    <t>23_11_11_rep2_S1301A_wavesize_WT8_w1Conf-640.tif:c:2/3 - Conf-640/Conf-488/Conf-405</t>
  </si>
  <si>
    <t>23_11_11_rep2_S1301A_wavesize_WT7_w1Conf-640.tif:c:2/3 - Conf-640/Conf-488/Conf-405</t>
  </si>
  <si>
    <t>23_11_11_rep2_S1301A_wavesize_WT6_w1Conf-640.tif:c:2/3 - Conf-640/Conf-488/Conf-405</t>
  </si>
  <si>
    <t>23_11_11_rep2_S1301A_wavesize_WT5_w1Conf-640.tif:c:2/3 - Conf-640/Conf-488/Conf-405</t>
  </si>
  <si>
    <t>23_11_11_rep2_S1301A_wavesize_WT4_w1Conf-640.tif:c:2/3 - Conf-640/Conf-488/Conf-405</t>
  </si>
  <si>
    <t>23_11_11_rep2_S1301A_wavesize_WT3_w1Conf-640.tif:c:2/3 - Conf-640/Conf-488/Conf-405</t>
  </si>
  <si>
    <t>23_11_11_rep2_S1301A_wavesize_WT2_w1Conf-640.tif:c:2/3 - Conf-640/Conf-488/Conf-405</t>
  </si>
  <si>
    <t>23_11_11_rep2_S1301A_wavesize_WT1_w1Conf-640.tif:c:2/3 - Conf-640/Conf-488/Conf-405</t>
  </si>
  <si>
    <t>23_11_11_rep2_S1301A_wavesize_mut10_w1Conf-640.tif:c:2/3 - Conf-640/Conf-488/Conf-405</t>
  </si>
  <si>
    <t>23_11_11_rep2_S1301A_wavesize_mut9_w1Conf-640.tif:c:2/3 - Conf-640/Conf-488/Conf-405</t>
  </si>
  <si>
    <t>23_11_11_rep2_S1301A_wavesize_mut8_w1Conf-640.tif:c:2/3 - Conf-640/Conf-488/Conf-405</t>
  </si>
  <si>
    <t>23_11_11_rep2_S1301A_wavesize_mut7_w1Conf-640.tif:c:2/3 - Conf-640/Conf-488/Conf-405</t>
  </si>
  <si>
    <t>23_11_11_rep2_S1301A_wavesize_mut6_w1Conf-640.tif:c:2/3 - Conf-640/Conf-488/Conf-405</t>
  </si>
  <si>
    <t>23_11_11_rep2_S1301A_wavesize_mut5_w1Conf-640.tif:c:2/3 - Conf-640/Conf-488/Conf-405</t>
  </si>
  <si>
    <t>23_11_11_rep2_S1301A_wavesize_mut4_w1Conf-640.tif:c:2/3 - Conf-640/Conf-488/Conf-405</t>
  </si>
  <si>
    <t>23_11_11_rep2_S1301A_wavesize_mut3_w1Conf-640.tif:c:2/3 - Conf-640/Conf-488/Conf-405</t>
  </si>
  <si>
    <t>23_11_11_rep2_S1301A_wavesize_mut2_w1Conf-640.tif:c:2/3 - Conf-640/Conf-488/Conf-405</t>
  </si>
  <si>
    <t>23_11_11_rep2_S1301A_wavesize_mut1_w1Conf-640.tif:c:2/3 - Conf-640/Conf-488/Conf-405</t>
  </si>
  <si>
    <t>23_11_09_corrected_FMNL1mut_WT10_w1Conf-640.tif:c:2/3 - Conf-640/Conf-488/Conf-405</t>
  </si>
  <si>
    <t>23_11_09_corrected_FMNL1mut_WT9_w1Conf-640.tif:c:2/3 - Conf-640/Conf-488/Conf-405</t>
  </si>
  <si>
    <t>23_11_09_corrected_FMNL1mut_WT8_w1Conf-640.tif:c:2/3 - Conf-640/Conf-488/Conf-405</t>
  </si>
  <si>
    <t>23_11_09_corrected_FMNL1mut_WT7_w1Conf-640.tif:c:2/3 - Conf-640/Conf-488/Conf-405</t>
  </si>
  <si>
    <t>23_11_09_corrected_FMNL1mut_WT6_w1Conf-640.tif:c:2/3 - Conf-640/Conf-488/Conf-405</t>
  </si>
  <si>
    <t>23_11_09_corrected_FMNL1mut_WT5_w1Conf-640.tif:c:2/3 - Conf-640/Conf-488/Conf-405</t>
  </si>
  <si>
    <t>23_11_09_corrected_FMNL1mut_WT4_w1Conf-640.tif:c:2/3 - Conf-640/Conf-488/Conf-405</t>
  </si>
  <si>
    <t>23_11_09_corrected_FMNL1mut_WT3_w1Conf-640.tif:c:2/3 - Conf-640/Conf-488/Conf-405</t>
  </si>
  <si>
    <t>23_11_09_corrected_FMNL1mut_WT2_w1Conf-640.tif:c:2/3 - Conf-640/Conf-488/Conf-405</t>
  </si>
  <si>
    <t>23_11_09_corrected_FMNL1mut_WT1_w1Conf-640.tif:c:2/3 - Conf-640/Conf-488/Conf-405</t>
  </si>
  <si>
    <t>23_11_09_corrected_FMNL1mut_MUT10_w1Conf-640.tif:c:2/3 - Conf-640/Conf-488/Conf-405</t>
  </si>
  <si>
    <t>23_11_09_corrected_FMNL1mut_MUT9_w1Conf-640.tif:c:2/3 - Conf-640/Conf-488/Conf-405</t>
  </si>
  <si>
    <t>23_11_09_corrected_FMNL1mut_MUT8_w1Conf-640.tif:c:2/3 - Conf-640/Conf-488/Conf-405</t>
  </si>
  <si>
    <t>23_11_09_corrected_FMNL1mut_MUT7_w1Conf-640.tif:c:2/3 - Conf-640/Conf-488/Conf-405</t>
  </si>
  <si>
    <t>23_11_09_corrected_FMNL1mut_MUT6_w1Conf-640.tif:c:2/3 - Conf-640/Conf-488/Conf-405</t>
  </si>
  <si>
    <t>23_11_09_corrected_FMNL1mut_MUT5_w1Conf-640.tif:c:2/3 - Conf-640/Conf-488/Conf-405</t>
  </si>
  <si>
    <t>23_11_09_corrected_FMNL1mut_MUT4_w1Conf-640.tif:c:2/3 - Conf-640/Conf-488/Conf-405</t>
  </si>
  <si>
    <t>23_11_09_corrected_FMNL1mut_MUT3_w1Conf-640.tif:c:2/3 - Conf-640/Conf-488/Conf-405</t>
  </si>
  <si>
    <t>23_11_09_corrected_FMNL1mut_MUT2_w1Conf-640.tif:c:2/3 - Conf-640/Conf-488/Conf-405</t>
  </si>
  <si>
    <t>23_11_09_corrected_FMNL1mut_MUT1_w1Conf-640.tif:c:2/3 - Conf-640/Conf-488/Conf-405</t>
  </si>
  <si>
    <t>Another biological replicate:</t>
  </si>
  <si>
    <t>cell fmnl1 fluor int</t>
  </si>
  <si>
    <t>int minus background</t>
  </si>
  <si>
    <t>23_09_09_FMNL1_OE_corr_WT10_w1Conf-640.tif:c:2/3 - Conf-640/Conf-488/Conf-405</t>
  </si>
  <si>
    <t>WT</t>
  </si>
  <si>
    <t>23_09_09_FMNL1_OE_corr_WT9_w1Conf-640.tif:c:2/3 - Conf-640/Conf-488/Conf-405</t>
  </si>
  <si>
    <t>23_09_09_FMNL1_OE_corr_WT8_w1Conf-640.tif:c:2/3 - Conf-640/Conf-488/Conf-405</t>
  </si>
  <si>
    <t>23_09_09_FMNL1_OE_corr_WT7_w1Conf-640.tif:c:2/3 - Conf-640/Conf-488/Conf-405</t>
  </si>
  <si>
    <t>23_09_09_FMNL1_OE_corr_WT6_w1Conf-640.tif:c:2/3 - Conf-640/Conf-488/Conf-405</t>
  </si>
  <si>
    <t>23_09_09_FMNL1_OE_corr_WT5_w1Conf-640.tif:c:2/3 - Conf-640/Conf-488/Conf-405</t>
  </si>
  <si>
    <t>23_09_09_FMNL1_OE_corr_WT4_w1Conf-640.tif:c:2/3 - Conf-640/Conf-488/Conf-405</t>
  </si>
  <si>
    <t>23_09_09_FMNL1_OE_corr_WT3_w1Conf-640.tif:c:2/3 - Conf-640/Conf-488/Conf-405</t>
  </si>
  <si>
    <t>23_09_09_FMNL1_OE_corr_WT2_w1Conf-640.tif:c:2/3 - Conf-640/Conf-488/Conf-405</t>
  </si>
  <si>
    <t>23_09_09_FMNL1_OE_corr_WT1_w1Conf-640.tif:c:2/3 - Conf-640/Conf-488/Conf-405</t>
  </si>
  <si>
    <t>23_09_09_FMNL1_OE_corr_mut10_w1Conf-640.tif:c:2/3 - Conf-640/Conf-488/Conf-405</t>
  </si>
  <si>
    <t>23_09_09_FMNL1_OE_corr_mut9_w1Conf-640.tif:c:2/3 - Conf-640/Conf-488/Conf-405</t>
  </si>
  <si>
    <t>23_09_09_FMNL1_OE_corr_mut8_w1Conf-640.tif:c:2/3 - Conf-640/Conf-488/Conf-405</t>
  </si>
  <si>
    <t>23_09_09_FMNL1_OE_corr_mut7_w1Conf-640.tif:c:2/3 - Conf-640/Conf-488/Conf-405</t>
  </si>
  <si>
    <t>23_09_09_FMNL1_OE_corr_mut6_w1Conf-640.tif:c:2/3 - Conf-640/Conf-488/Conf-405</t>
  </si>
  <si>
    <t>23_09_09_FMNL1_OE_corr_mut5_w1Conf-640.tif:c:2/3 - Conf-640/Conf-488/Conf-405</t>
  </si>
  <si>
    <t>23_09_09_FMNL1_OE_corr_mut4_w1Conf-640.tif:c:2/3 - Conf-640/Conf-488/Conf-405</t>
  </si>
  <si>
    <t>23_09_09_FMNL1_OE_corr_mut3_w1Conf-640.tif:c:2/3 - Conf-640/Conf-488/Conf-405</t>
  </si>
  <si>
    <t>23_09_09_FMNL1_OE_corr_mut2_w1Conf-640.tif:c:2/3 - Conf-640/Conf-488/Conf-405</t>
  </si>
  <si>
    <t>23_09_09_FMNL1_OE_corr_mut1_w1Conf-640.tif:c:2/3 - Conf-640/Conf-488/Conf-405</t>
  </si>
  <si>
    <t>0000001_47.tif:c:1/3 - Conf-640/Conf-488/Conf-405</t>
  </si>
  <si>
    <t>0000001_47.tif</t>
  </si>
  <si>
    <t>23_10_04_WaveSize_WTvE_E16_w1Conf-640.tif</t>
  </si>
  <si>
    <t>E</t>
  </si>
  <si>
    <t>0000001_53.tif:c:1/3 - Conf-640/Conf-488/Conf-405</t>
  </si>
  <si>
    <t>0000001_53.tif</t>
  </si>
  <si>
    <t>23_10_04_WaveSize_WTvE_E2_w1Conf-640.tif</t>
  </si>
  <si>
    <t>0000002_71.tif:c:1/3 - Conf-640/Conf-488/Conf-405</t>
  </si>
  <si>
    <t>0000002_71.tif</t>
  </si>
  <si>
    <t>23_10_04_WaveSize_WTvE_WT1_w1Conf-640.tif</t>
  </si>
  <si>
    <t>00000021_1.tif:c:1/3 - Conf-640/Conf-488/Conf-405</t>
  </si>
  <si>
    <t>00000021_1.tif</t>
  </si>
  <si>
    <t>23_10_03_OE_wavesize_WTvE_E10_w1Conf-640.tif</t>
  </si>
  <si>
    <t>00000031_4.tif:c:1/3 - Conf-640/Conf-488/Conf-405</t>
  </si>
  <si>
    <t>00000031_4.tif</t>
  </si>
  <si>
    <t>23_10_03_OE_wavesize_WTvE_E13_w1Conf-640.tif</t>
  </si>
  <si>
    <t>00000034_8.tif:c:1/3 - Conf-640/Conf-488/Conf-405</t>
  </si>
  <si>
    <t>00000034_8.tif</t>
  </si>
  <si>
    <t>23_10_03_OE_wavesize_WTvE_E17_w1Conf-640.tif</t>
  </si>
  <si>
    <t>0000004_46.tif:c:1/3 - Conf-640/Conf-488/Conf-405</t>
  </si>
  <si>
    <t>0000004_46.tif</t>
  </si>
  <si>
    <t>23_10_04_WaveSize_WTvE_E15_w1Conf-640.tif</t>
  </si>
  <si>
    <t>00000044_5.tif:c:1/3 - Conf-640/Conf-488/Conf-405</t>
  </si>
  <si>
    <t>00000044_5.tif</t>
  </si>
  <si>
    <t>23_10_03_OE_wavesize_WTvE_E14_w1Conf-640.tif</t>
  </si>
  <si>
    <t>00000050_9.tif:c:1/3 - Conf-640/Conf-488/Conf-405</t>
  </si>
  <si>
    <t>00000050_9.tif</t>
  </si>
  <si>
    <t>23_10_03_OE_wavesize_WTvE_E18_w1Conf-640.tif</t>
  </si>
  <si>
    <t>00000057_3.tif:c:1/3 - Conf-640/Conf-488/Conf-405</t>
  </si>
  <si>
    <t>00000057_3.tif</t>
  </si>
  <si>
    <t>23_10_03_OE_wavesize_WTvE_E12_w1Conf-640.tif</t>
  </si>
  <si>
    <t>00000059_7.tif:c:1/3 - Conf-640/Conf-488/Conf-405</t>
  </si>
  <si>
    <t>00000059_7.tif</t>
  </si>
  <si>
    <t>23_10_03_OE_wavesize_WTvE_E16_w1Conf-640.tif</t>
  </si>
  <si>
    <t>0000007_82.tif:c:1/3 - Conf-640/Conf-488/Conf-405</t>
  </si>
  <si>
    <t>0000007_82.tif</t>
  </si>
  <si>
    <t>23_10_07_WaveSize_WTvE_E11_w1Conf-640.tif</t>
  </si>
  <si>
    <t>0000007_99.tif:c:1/3 - Conf-640/Conf-488/Conf-405</t>
  </si>
  <si>
    <t>0000007_99.tif</t>
  </si>
  <si>
    <t>23_10_07_WaveSize_WTvE_E8_w1Conf-640.tif</t>
  </si>
  <si>
    <t>00000081_2.tif:c:1/3 - Conf-640/Conf-488/Conf-405</t>
  </si>
  <si>
    <t>00000081_2.tif</t>
  </si>
  <si>
    <t>23_10_03_OE_wavesize_WTvE_E11_w1Conf-640.tif</t>
  </si>
  <si>
    <t>0000009_48.tif:c:1/3 - Conf-640/Conf-488/Conf-405</t>
  </si>
  <si>
    <t>0000009_48.tif</t>
  </si>
  <si>
    <t>23_10_04_WaveSize_WTvE_E17_w1Conf-640.tif</t>
  </si>
  <si>
    <t>000001_100.tif:c:1/3 - Conf-640/Conf-488/Conf-405</t>
  </si>
  <si>
    <t>000001_100.tif</t>
  </si>
  <si>
    <t>23_10_07_WaveSize_WTvE_E9_w1Conf-640.tif</t>
  </si>
  <si>
    <t>00000117_6.tif:c:1/3 - Conf-640/Conf-488/Conf-405</t>
  </si>
  <si>
    <t>00000117_6.tif</t>
  </si>
  <si>
    <t>23_10_03_OE_wavesize_WTvE_E15_w1Conf-640.tif</t>
  </si>
  <si>
    <t>0000012_63.tif:c:1/3 - Conf-640/Conf-488/Conf-405</t>
  </si>
  <si>
    <t>0000012_63.tif</t>
  </si>
  <si>
    <t>23_10_04_WaveSize_WTvE_WT12_w1Conf-640.tif</t>
  </si>
  <si>
    <t>0000014_77.tif:c:1/3 - Conf-640/Conf-488/Conf-405</t>
  </si>
  <si>
    <t>0000014_77.tif</t>
  </si>
  <si>
    <t>23_10_04_WaveSize_WTvE_WT6_w1Conf-640.tif</t>
  </si>
  <si>
    <t>0000015_58.tif:c:1/3 - Conf-640/Conf-488/Conf-405</t>
  </si>
  <si>
    <t>0000015_58.tif</t>
  </si>
  <si>
    <t>23_10_04_WaveSize_WTvE_E7_w1Conf-640.tif</t>
  </si>
  <si>
    <t>0000016_14.tif:c:1/3 - Conf-640/Conf-488/Conf-405</t>
  </si>
  <si>
    <t>0000016_14.tif</t>
  </si>
  <si>
    <t>23_10_03_OE_wavesize_WTvE_E3_w1Conf-640.tif</t>
  </si>
  <si>
    <t>0000017_65.tif:c:1/3 - Conf-640/Conf-488/Conf-405</t>
  </si>
  <si>
    <t>0000017_65.tif</t>
  </si>
  <si>
    <t>23_10_04_WaveSize_WTvE_WT14_w1Conf-640.tif</t>
  </si>
  <si>
    <t>0000019_30.tif:c:1/3 - Conf-640/Conf-488/Conf-405</t>
  </si>
  <si>
    <t>0000019_30.tif</t>
  </si>
  <si>
    <t>23_10_03_OE_wavesize_WTvE_WT19_w1Conf-640.tif</t>
  </si>
  <si>
    <t>000002_104.tif:c:1/3 - Conf-640/Conf-488/Conf-405</t>
  </si>
  <si>
    <t>000002_104.tif</t>
  </si>
  <si>
    <t>23_10_07_WaveSize_WTvE_WT13_w1Conf-640.tif</t>
  </si>
  <si>
    <t>0000020_69.tif:c:1/3 - Conf-640/Conf-488/Conf-405</t>
  </si>
  <si>
    <t>0000020_69.tif</t>
  </si>
  <si>
    <t>23_10_04_WaveSize_WTvE_WT18_w1Conf-640.tif</t>
  </si>
  <si>
    <t>0000021_67.tif:c:1/3 - Conf-640/Conf-488/Conf-405</t>
  </si>
  <si>
    <t>0000021_67.tif</t>
  </si>
  <si>
    <t>23_10_04_WaveSize_WTvE_WT16_w1Conf-640.tif</t>
  </si>
  <si>
    <t>0000021_76.tif:c:1/3 - Conf-640/Conf-488/Conf-405</t>
  </si>
  <si>
    <t>0000021_76.tif</t>
  </si>
  <si>
    <t>23_10_04_WaveSize_WTvE_WT5_w1Conf-640.tif</t>
  </si>
  <si>
    <t>0000023_15.tif:c:1/3 - Conf-640/Conf-488/Conf-405</t>
  </si>
  <si>
    <t>0000023_15.tif</t>
  </si>
  <si>
    <t>23_10_03_OE_wavesize_WTvE_E4_w1Conf-640.tif</t>
  </si>
  <si>
    <t>0000023_33.tif:c:1/3 - Conf-640/Conf-488/Conf-405</t>
  </si>
  <si>
    <t>0000023_33.tif</t>
  </si>
  <si>
    <t>23_10_03_OE_wavesize_WTvE_WT2_w1Conf-640.tif</t>
  </si>
  <si>
    <t>0000025_52.tif:c:1/3 - Conf-640/Conf-488/Conf-405</t>
  </si>
  <si>
    <t>0000025_52.tif</t>
  </si>
  <si>
    <t>23_10_04_WaveSize_WTvE_E20_w1Conf-640.tif</t>
  </si>
  <si>
    <t>0000025_91.tif:c:1/3 - Conf-640/Conf-488/Conf-405</t>
  </si>
  <si>
    <t>0000025_91.tif</t>
  </si>
  <si>
    <t>23_10_07_WaveSize_WTvE_E1_w1Conf-640.tif</t>
  </si>
  <si>
    <t>0000026_78.tif:c:1/3 - Conf-640/Conf-488/Conf-405</t>
  </si>
  <si>
    <t>0000026_78.tif</t>
  </si>
  <si>
    <t>23_10_04_WaveSize_WTvE_WT7_w1Conf-640.tif</t>
  </si>
  <si>
    <t>0000027_11.tif:c:1/3 - Conf-640/Conf-488/Conf-405</t>
  </si>
  <si>
    <t>0000027_11.tif</t>
  </si>
  <si>
    <t>23_10_03_OE_wavesize_WTvE_E1_w1Conf-640.tif</t>
  </si>
  <si>
    <t>0000028_43.tif:c:1/3 - Conf-640/Conf-488/Conf-405</t>
  </si>
  <si>
    <t>0000028_43.tif</t>
  </si>
  <si>
    <t>23_10_04_WaveSize_WTvE_E12_w1Conf-640.tif</t>
  </si>
  <si>
    <t>0000030_27.tif:c:1/3 - Conf-640/Conf-488/Conf-405</t>
  </si>
  <si>
    <t>0000030_27.tif</t>
  </si>
  <si>
    <t>23_10_03_OE_wavesize_WTvE_WT16_w1Conf-640.tif</t>
  </si>
  <si>
    <t>0000031_98.tif:c:1/3 - Conf-640/Conf-488/Conf-405</t>
  </si>
  <si>
    <t>0000031_98.tif</t>
  </si>
  <si>
    <t>23_10_07_WaveSize_WTvE_E7_w1Conf-640.tif</t>
  </si>
  <si>
    <t>0000035_13.tif:c:1/3 - Conf-640/Conf-488/Conf-405</t>
  </si>
  <si>
    <t>0000035_13.tif</t>
  </si>
  <si>
    <t>23_10_03_OE_wavesize_WTvE_E2_w1Conf-640.tif</t>
  </si>
  <si>
    <t>0000037_23.tif:c:1/3 - Conf-640/Conf-488/Conf-405</t>
  </si>
  <si>
    <t>0000037_23.tif</t>
  </si>
  <si>
    <t>23_10_03_OE_wavesize_WTvE_WT12_w1Conf-640.tif</t>
  </si>
  <si>
    <t>0000038_72.tif:c:1/3 - Conf-640/Conf-488/Conf-405</t>
  </si>
  <si>
    <t>0000038_72.tif</t>
  </si>
  <si>
    <t>23_10_04_WaveSize_WTvE_WT20_w1Conf-640.tif</t>
  </si>
  <si>
    <t>0000040_92.tif:c:1/3 - Conf-640/Conf-488/Conf-405</t>
  </si>
  <si>
    <t>0000040_92.tif</t>
  </si>
  <si>
    <t>23_10_07_WaveSize_WTvE_E20_w1Conf-640.tif</t>
  </si>
  <si>
    <t>0000041_56.tif:c:1/3 - Conf-640/Conf-488/Conf-405</t>
  </si>
  <si>
    <t>0000041_56.tif</t>
  </si>
  <si>
    <t>23_10_04_WaveSize_WTvE_E5_w1Conf-640.tif</t>
  </si>
  <si>
    <t>0000043_64.tif:c:1/3 - Conf-640/Conf-488/Conf-405</t>
  </si>
  <si>
    <t>0000043_64.tif</t>
  </si>
  <si>
    <t>23_10_04_WaveSize_WTvE_WT13_w1Conf-640.tif</t>
  </si>
  <si>
    <t>0000045_37.tif:c:1/3 - Conf-640/Conf-488/Conf-405</t>
  </si>
  <si>
    <t>0000045_37.tif</t>
  </si>
  <si>
    <t>23_10_03_OE_wavesize_WTvE_WT6_w1Conf-640.tif</t>
  </si>
  <si>
    <t>0000045_45.tif:c:1/3 - Conf-640/Conf-488/Conf-405</t>
  </si>
  <si>
    <t>0000045_45.tif</t>
  </si>
  <si>
    <t>23_10_04_WaveSize_WTvE_E14_w1Conf-640.tif</t>
  </si>
  <si>
    <t>0000045_61.tif:c:1/3 - Conf-640/Conf-488/Conf-405</t>
  </si>
  <si>
    <t>0000045_61.tif</t>
  </si>
  <si>
    <t>23_10_04_WaveSize_WTvE_WT10_w1Conf-640.tif</t>
  </si>
  <si>
    <t>0000045_84.tif:c:1/3 - Conf-640/Conf-488/Conf-405</t>
  </si>
  <si>
    <t>0000045_84.tif</t>
  </si>
  <si>
    <t>23_10_07_WaveSize_WTvE_E13_w1Conf-640.tif</t>
  </si>
  <si>
    <t>0000045_89.tif:c:1/3 - Conf-640/Conf-488/Conf-405</t>
  </si>
  <si>
    <t>0000045_89.tif</t>
  </si>
  <si>
    <t>23_10_07_WaveSize_WTvE_E18_w1Conf-640.tif</t>
  </si>
  <si>
    <t>0000048_38.tif:c:1/3 - Conf-640/Conf-488/Conf-405</t>
  </si>
  <si>
    <t>0000048_38.tif</t>
  </si>
  <si>
    <t>23_10_03_OE_wavesize_WTvE_WT7_w1Conf-640.tif</t>
  </si>
  <si>
    <t>0000049_31.tif:c:1/3 - Conf-640/Conf-488/Conf-405</t>
  </si>
  <si>
    <t>0000049_31.tif</t>
  </si>
  <si>
    <t>23_10_03_OE_wavesize_WTvE_WT1_w1Conf-640.tif</t>
  </si>
  <si>
    <t>0000053_34.tif:c:1/3 - Conf-640/Conf-488/Conf-405</t>
  </si>
  <si>
    <t>0000053_34.tif</t>
  </si>
  <si>
    <t>23_10_03_OE_wavesize_WTvE_WT3_w1Conf-640.tif</t>
  </si>
  <si>
    <t>0000055_17.tif:c:1/3 - Conf-640/Conf-488/Conf-405</t>
  </si>
  <si>
    <t>0000055_17.tif</t>
  </si>
  <si>
    <t>23_10_03_OE_wavesize_WTvE_E6_w1Conf-640.tif</t>
  </si>
  <si>
    <t>0000057_97.tif:c:1/3 - Conf-640/Conf-488/Conf-405</t>
  </si>
  <si>
    <t>0000057_97.tif</t>
  </si>
  <si>
    <t>23_10_07_WaveSize_WTvE_E6_w1Conf-640.tif</t>
  </si>
  <si>
    <t>0000058_70.tif:c:1/3 - Conf-640/Conf-488/Conf-405</t>
  </si>
  <si>
    <t>0000058_70.tif</t>
  </si>
  <si>
    <t>23_10_04_WaveSize_WTvE_WT19_w1Conf-640.tif</t>
  </si>
  <si>
    <t>0000062_29.tif:c:1/3 - Conf-640/Conf-488/Conf-405</t>
  </si>
  <si>
    <t>0000062_29.tif</t>
  </si>
  <si>
    <t>23_10_03_OE_wavesize_WTvE_WT18_w1Conf-640.tif</t>
  </si>
  <si>
    <t>0000063_19.tif:c:1/3 - Conf-640/Conf-488/Conf-405</t>
  </si>
  <si>
    <t>0000063_19.tif</t>
  </si>
  <si>
    <t>23_10_03_OE_wavesize_WTvE_E8_w1Conf-640.tif</t>
  </si>
  <si>
    <t>0000065_62.tif:c:1/3 - Conf-640/Conf-488/Conf-405</t>
  </si>
  <si>
    <t>0000065_62.tif</t>
  </si>
  <si>
    <t>23_10_04_WaveSize_WTvE_WT11_w1Conf-640.tif</t>
  </si>
  <si>
    <t>0000065_68.tif:c:1/3 - Conf-640/Conf-488/Conf-405</t>
  </si>
  <si>
    <t>0000065_68.tif</t>
  </si>
  <si>
    <t>23_10_04_WaveSize_WTvE_WT17_w1Conf-640.tif</t>
  </si>
  <si>
    <t>0000066_18.tif:c:1/3 - Conf-640/Conf-488/Conf-405</t>
  </si>
  <si>
    <t>0000066_18.tif</t>
  </si>
  <si>
    <t>23_10_03_OE_wavesize_WTvE_E7_w1Conf-640.tif</t>
  </si>
  <si>
    <t>0000067_93.tif:c:1/3 - Conf-640/Conf-488/Conf-405</t>
  </si>
  <si>
    <t>0000067_93.tif</t>
  </si>
  <si>
    <t>23_10_07_WaveSize_WTvE_E2_w1Conf-640.tif</t>
  </si>
  <si>
    <t>000007_106.tif:c:1/3 - Conf-640/Conf-488/Conf-405</t>
  </si>
  <si>
    <t>000007_106.tif</t>
  </si>
  <si>
    <t>23_10_07_WaveSize_WTvE_WT15_w1Conf-640.tif</t>
  </si>
  <si>
    <t>000007_114.tif:c:1/3 - Conf-640/Conf-488/Conf-405</t>
  </si>
  <si>
    <t>000007_114.tif</t>
  </si>
  <si>
    <t>23_10_07_WaveSize_WTvE_WT3_w1Conf-640.tif</t>
  </si>
  <si>
    <t>0000070_73.tif:c:1/3 - Conf-640/Conf-488/Conf-405</t>
  </si>
  <si>
    <t>0000070_73.tif</t>
  </si>
  <si>
    <t>23_10_04_WaveSize_WTvE_WT2_w1Conf-640.tif</t>
  </si>
  <si>
    <t>0000076_20.tif:c:1/3 - Conf-640/Conf-488/Conf-405</t>
  </si>
  <si>
    <t>0000076_20.tif</t>
  </si>
  <si>
    <t>23_10_03_OE_wavesize_WTvE_E9_w1Conf-640.tif</t>
  </si>
  <si>
    <t>0000077_59.tif:c:1/3 - Conf-640/Conf-488/Conf-405</t>
  </si>
  <si>
    <t>0000077_59.tif</t>
  </si>
  <si>
    <t>23_10_04_WaveSize_WTvE_E8_w1Conf-640.tif</t>
  </si>
  <si>
    <t>0000078_90.tif:c:1/3 - Conf-640/Conf-488/Conf-405</t>
  </si>
  <si>
    <t>0000078_90.tif</t>
  </si>
  <si>
    <t>23_10_07_WaveSize_WTvE_E19_w1Conf-640.tif</t>
  </si>
  <si>
    <t>0000079_42.tif:c:1/3 - Conf-640/Conf-488/Conf-405</t>
  </si>
  <si>
    <t>0000079_42.tif</t>
  </si>
  <si>
    <t>23_10_04_WaveSize_WTvE_E11_w1Conf-640.tif</t>
  </si>
  <si>
    <t>0000080_60.tif:c:1/3 - Conf-640/Conf-488/Conf-405</t>
  </si>
  <si>
    <t>0000080_60.tif</t>
  </si>
  <si>
    <t>23_10_04_WaveSize_WTvE_E9_w1Conf-640.tif</t>
  </si>
  <si>
    <t>0000081_54.tif:c:1/3 - Conf-640/Conf-488/Conf-405</t>
  </si>
  <si>
    <t>0000081_54.tif</t>
  </si>
  <si>
    <t>23_10_04_WaveSize_WTvE_E3_w1Conf-640.tif</t>
  </si>
  <si>
    <t>0000082_32.tif:c:1/3 - Conf-640/Conf-488/Conf-405</t>
  </si>
  <si>
    <t>0000082_32.tif</t>
  </si>
  <si>
    <t>23_10_03_OE_wavesize_WTvE_WT20_w1Conf-640.tif</t>
  </si>
  <si>
    <t>0000082_44.tif:c:1/3 - Conf-640/Conf-488/Conf-405</t>
  </si>
  <si>
    <t>0000082_44.tif</t>
  </si>
  <si>
    <t>23_10_04_WaveSize_WTvE_E13_w1Conf-640.tif</t>
  </si>
  <si>
    <t>0000082_86.tif:c:1/3 - Conf-640/Conf-488/Conf-405</t>
  </si>
  <si>
    <t>0000082_86.tif</t>
  </si>
  <si>
    <t>23_10_07_WaveSize_WTvE_E15_w1Conf-640.tif</t>
  </si>
  <si>
    <t>0000090_21.tif:c:1/3 - Conf-640/Conf-488/Conf-405</t>
  </si>
  <si>
    <t>0000090_21.tif</t>
  </si>
  <si>
    <t>23_10_03_OE_wavesize_WTvE_WT10_w1Conf-640.tif</t>
  </si>
  <si>
    <t>0000090_22.tif:c:1/3 - Conf-640/Conf-488/Conf-405</t>
  </si>
  <si>
    <t>0000090_22.tif</t>
  </si>
  <si>
    <t>23_10_03_OE_wavesize_WTvE_WT11_w1Conf-640.tif</t>
  </si>
  <si>
    <t>0000090_36.tif:c:1/3 - Conf-640/Conf-488/Conf-405</t>
  </si>
  <si>
    <t>0000090_36.tif</t>
  </si>
  <si>
    <t>23_10_03_OE_wavesize_WTvE_WT5_w1Conf-640.tif</t>
  </si>
  <si>
    <t>0000091_51.tif:c:1/3 - Conf-640/Conf-488/Conf-405</t>
  </si>
  <si>
    <t>0000091_51.tif</t>
  </si>
  <si>
    <t>23_10_04_WaveSize_WTvE_E1_w1Conf-640.tif</t>
  </si>
  <si>
    <t>0000091_55.tif:c:1/3 - Conf-640/Conf-488/Conf-405</t>
  </si>
  <si>
    <t>0000091_55.tif</t>
  </si>
  <si>
    <t>23_10_04_WaveSize_WTvE_E4_w1Conf-640.tif</t>
  </si>
  <si>
    <t>0000092_28.tif:c:1/3 - Conf-640/Conf-488/Conf-405</t>
  </si>
  <si>
    <t>0000092_28.tif</t>
  </si>
  <si>
    <t>23_10_03_OE_wavesize_WTvE_WT17_w1Conf-640.tif</t>
  </si>
  <si>
    <t>0000092_35.tif:c:1/3 - Conf-640/Conf-488/Conf-405</t>
  </si>
  <si>
    <t>0000092_35.tif</t>
  </si>
  <si>
    <t>23_10_03_OE_wavesize_WTvE_WT4_w1Conf-640.tif</t>
  </si>
  <si>
    <t>0000092_50.tif:c:1/3 - Conf-640/Conf-488/Conf-405</t>
  </si>
  <si>
    <t>0000092_50.tif</t>
  </si>
  <si>
    <t>23_10_04_WaveSize_WTvE_E19_w1Conf-640.tif</t>
  </si>
  <si>
    <t>0000093_39.tif:c:1/3 - Conf-640/Conf-488/Conf-405</t>
  </si>
  <si>
    <t>0000093_39.tif</t>
  </si>
  <si>
    <t>23_10_03_OE_wavesize_WTvE_WT8_w1Conf-640.tif</t>
  </si>
  <si>
    <t>0000094_10.tif:c:1/3 - Conf-640/Conf-488/Conf-405</t>
  </si>
  <si>
    <t>0000094_10.tif</t>
  </si>
  <si>
    <t>23_10_03_OE_wavesize_WTvE_E19_w1Conf-640.tif</t>
  </si>
  <si>
    <t>0000095_16.tif:c:1/3 - Conf-640/Conf-488/Conf-405</t>
  </si>
  <si>
    <t>0000095_16.tif</t>
  </si>
  <si>
    <t>23_10_03_OE_wavesize_WTvE_E5_w1Conf-640.tif</t>
  </si>
  <si>
    <t>0000095_87.tif:c:1/3 - Conf-640/Conf-488/Conf-405</t>
  </si>
  <si>
    <t>0000095_87.tif</t>
  </si>
  <si>
    <t>23_10_07_WaveSize_WTvE_E16_w1Conf-640.tif</t>
  </si>
  <si>
    <t>0000096_81.tif:c:1/3 - Conf-640/Conf-488/Conf-405</t>
  </si>
  <si>
    <t>0000096_81.tif</t>
  </si>
  <si>
    <t>23_10_07_WaveSize_WTvE_E10_w1Conf-640.tif</t>
  </si>
  <si>
    <t>0000097_57.tif:c:1/3 - Conf-640/Conf-488/Conf-405</t>
  </si>
  <si>
    <t>0000097_57.tif</t>
  </si>
  <si>
    <t>23_10_04_WaveSize_WTvE_E6_w1Conf-640.tif</t>
  </si>
  <si>
    <t>0000098_41.tif:c:1/3 - Conf-640/Conf-488/Conf-405</t>
  </si>
  <si>
    <t>0000098_41.tif</t>
  </si>
  <si>
    <t>23_10_04_WaveSize_WTvE_E10_w1Conf-640.tif</t>
  </si>
  <si>
    <t>0000099_26.tif:c:1/3 - Conf-640/Conf-488/Conf-405</t>
  </si>
  <si>
    <t>0000099_26.tif</t>
  </si>
  <si>
    <t>23_10_03_OE_wavesize_WTvE_WT15_w1Conf-640.tif</t>
  </si>
  <si>
    <t>0000101_12.tif:c:1/3 - Conf-640/Conf-488/Conf-405</t>
  </si>
  <si>
    <t>0000101_12.tif</t>
  </si>
  <si>
    <t>23_10_03_OE_wavesize_WTvE_E20_w1Conf-640.tif</t>
  </si>
  <si>
    <t>0000101_95.tif:c:1/3 - Conf-640/Conf-488/Conf-405</t>
  </si>
  <si>
    <t>0000101_95.tif</t>
  </si>
  <si>
    <t>23_10_07_WaveSize_WTvE_E4_w1Conf-640.tif</t>
  </si>
  <si>
    <t>0000102_66.tif:c:1/3 - Conf-640/Conf-488/Conf-405</t>
  </si>
  <si>
    <t>0000102_66.tif</t>
  </si>
  <si>
    <t>23_10_04_WaveSize_WTvE_WT15_w1Conf-640.tif</t>
  </si>
  <si>
    <t>0000102_75.tif:c:1/3 - Conf-640/Conf-488/Conf-405</t>
  </si>
  <si>
    <t>0000102_75.tif</t>
  </si>
  <si>
    <t>23_10_04_WaveSize_WTvE_WT4_w1Conf-640.tif</t>
  </si>
  <si>
    <t>0000102_83.tif:c:1/3 - Conf-640/Conf-488/Conf-405</t>
  </si>
  <si>
    <t>0000102_83.tif</t>
  </si>
  <si>
    <t>23_10_07_WaveSize_WTvE_E12_w1Conf-640.tif</t>
  </si>
  <si>
    <t>0000102_94.tif:c:1/3 - Conf-640/Conf-488/Conf-405</t>
  </si>
  <si>
    <t>0000102_94.tif</t>
  </si>
  <si>
    <t>23_10_07_WaveSize_WTvE_E3_w1Conf-640.tif</t>
  </si>
  <si>
    <t>0000104_24.tif:c:1/3 - Conf-640/Conf-488/Conf-405</t>
  </si>
  <si>
    <t>0000104_24.tif</t>
  </si>
  <si>
    <t>23_10_03_OE_wavesize_WTvE_WT13_w1Conf-640.tif</t>
  </si>
  <si>
    <t>0000105_25.tif:c:1/3 - Conf-640/Conf-488/Conf-405</t>
  </si>
  <si>
    <t>0000105_25.tif</t>
  </si>
  <si>
    <t>23_10_03_OE_wavesize_WTvE_WT14_w1Conf-640.tif</t>
  </si>
  <si>
    <t>0000105_40.tif:c:1/3 - Conf-640/Conf-488/Conf-405</t>
  </si>
  <si>
    <t>0000105_40.tif</t>
  </si>
  <si>
    <t>23_10_03_OE_wavesize_WTvE_WT9_w1Conf-640.tif</t>
  </si>
  <si>
    <t>0000105_74.tif:c:1/3 - Conf-640/Conf-488/Conf-405</t>
  </si>
  <si>
    <t>0000105_74.tif</t>
  </si>
  <si>
    <t>23_10_04_WaveSize_WTvE_WT3_w1Conf-640.tif</t>
  </si>
  <si>
    <t>000011_112.tif:c:1/3 - Conf-640/Conf-488/Conf-405</t>
  </si>
  <si>
    <t>000011_112.tif</t>
  </si>
  <si>
    <t>23_10_07_WaveSize_WTvE_WT20_w1Conf-640.tif</t>
  </si>
  <si>
    <t>0000112_80.tif:c:1/3 - Conf-640/Conf-488/Conf-405</t>
  </si>
  <si>
    <t>0000112_80.tif</t>
  </si>
  <si>
    <t>23_10_04_WaveSize_WTvE_WT9_w1Conf-640.tif</t>
  </si>
  <si>
    <t>0000112_88.tif:c:1/3 - Conf-640/Conf-488/Conf-405</t>
  </si>
  <si>
    <t>0000112_88.tif</t>
  </si>
  <si>
    <t>23_10_07_WaveSize_WTvE_E17_w1Conf-640.tif</t>
  </si>
  <si>
    <t>0000117_49.tif:c:1/3 - Conf-640/Conf-488/Conf-405</t>
  </si>
  <si>
    <t>0000117_49.tif</t>
  </si>
  <si>
    <t>23_10_04_WaveSize_WTvE_E18_w1Conf-640.tif</t>
  </si>
  <si>
    <t>0000119_79.tif:c:1/3 - Conf-640/Conf-488/Conf-405</t>
  </si>
  <si>
    <t>0000119_79.tif</t>
  </si>
  <si>
    <t>23_10_04_WaveSize_WTvE_WT8_w1Conf-640.tif</t>
  </si>
  <si>
    <t>0000119_85.tif:c:1/3 - Conf-640/Conf-488/Conf-405</t>
  </si>
  <si>
    <t>0000119_85.tif</t>
  </si>
  <si>
    <t>23_10_07_WaveSize_WTvE_E14_w1Conf-640.tif</t>
  </si>
  <si>
    <t>0000119_96.tif:c:1/3 - Conf-640/Conf-488/Conf-405</t>
  </si>
  <si>
    <t>0000119_96.tif</t>
  </si>
  <si>
    <t>23_10_07_WaveSize_WTvE_E5_w1Conf-640.tif</t>
  </si>
  <si>
    <t>000013_105.tif:c:1/3 - Conf-640/Conf-488/Conf-405</t>
  </si>
  <si>
    <t>000013_105.tif</t>
  </si>
  <si>
    <t>23_10_07_WaveSize_WTvE_WT14_w1Conf-640.tif</t>
  </si>
  <si>
    <t>000028_109.tif:c:1/3 - Conf-640/Conf-488/Conf-405</t>
  </si>
  <si>
    <t>000028_109.tif</t>
  </si>
  <si>
    <t>23_10_07_WaveSize_WTvE_WT18_w1Conf-640.tif</t>
  </si>
  <si>
    <t>000038_102.tif:c:1/3 - Conf-640/Conf-488/Conf-405</t>
  </si>
  <si>
    <t>000038_102.tif</t>
  </si>
  <si>
    <t>23_10_07_WaveSize_WTvE_WT11_w1Conf-640.tif</t>
  </si>
  <si>
    <t>000069_110.tif:c:1/3 - Conf-640/Conf-488/Conf-405</t>
  </si>
  <si>
    <t>000069_110.tif</t>
  </si>
  <si>
    <t>23_10_07_WaveSize_WTvE_WT19_w1Conf-640.tif</t>
  </si>
  <si>
    <t>000073_115.tif:c:1/3 - Conf-640/Conf-488/Conf-405</t>
  </si>
  <si>
    <t>000073_115.tif</t>
  </si>
  <si>
    <t>23_10_07_WaveSize_WTvE_WT4_w1Conf-640.tif</t>
  </si>
  <si>
    <t>000078_117.tif:c:1/3 - Conf-640/Conf-488/Conf-405</t>
  </si>
  <si>
    <t>000078_117.tif</t>
  </si>
  <si>
    <t>23_10_07_WaveSize_WTvE_WT6_w1Conf-640.tif</t>
  </si>
  <si>
    <t>000085_107.tif:c:1/3 - Conf-640/Conf-488/Conf-405</t>
  </si>
  <si>
    <t>000085_107.tif</t>
  </si>
  <si>
    <t>23_10_07_WaveSize_WTvE_WT16_w1Conf-640.tif</t>
  </si>
  <si>
    <t>000085_120.tif:c:1/3 - Conf-640/Conf-488/Conf-405</t>
  </si>
  <si>
    <t>000085_120.tif</t>
  </si>
  <si>
    <t>23_10_07_WaveSize_WTvE_WT9_w1Conf-640.tif</t>
  </si>
  <si>
    <t>000087_119.tif:c:1/3 - Conf-640/Conf-488/Conf-405</t>
  </si>
  <si>
    <t>000087_119.tif</t>
  </si>
  <si>
    <t>23_10_07_WaveSize_WTvE_WT8_w1Conf-640.tif</t>
  </si>
  <si>
    <t>000090_103.tif:c:1/3 - Conf-640/Conf-488/Conf-405</t>
  </si>
  <si>
    <t>000090_103.tif</t>
  </si>
  <si>
    <t>23_10_07_WaveSize_WTvE_WT12_w1Conf-640.tif</t>
  </si>
  <si>
    <t>000092_118.tif:c:1/3 - Conf-640/Conf-488/Conf-405</t>
  </si>
  <si>
    <t>000092_118.tif</t>
  </si>
  <si>
    <t>23_10_07_WaveSize_WTvE_WT7_w1Conf-640.tif</t>
  </si>
  <si>
    <t>000100_116.tif:c:1/3 - Conf-640/Conf-488/Conf-405</t>
  </si>
  <si>
    <t>000100_116.tif</t>
  </si>
  <si>
    <t>23_10_07_WaveSize_WTvE_WT5_w1Conf-640.tif</t>
  </si>
  <si>
    <t>000108_108.tif:c:1/3 - Conf-640/Conf-488/Conf-405</t>
  </si>
  <si>
    <t>000108_108.tif</t>
  </si>
  <si>
    <t>23_10_07_WaveSize_WTvE_WT17_w1Conf-640.tif</t>
  </si>
  <si>
    <t>000111_101.tif:c:1/3 - Conf-640/Conf-488/Conf-405</t>
  </si>
  <si>
    <t>000111_101.tif</t>
  </si>
  <si>
    <t>23_10_07_WaveSize_WTvE_WT10_w1Conf-640.tif</t>
  </si>
  <si>
    <t>000116_113.tif:c:1/3 - Conf-640/Conf-488/Conf-405</t>
  </si>
  <si>
    <t>000116_113.tif</t>
  </si>
  <si>
    <t>23_10_07_WaveSize_WTvE_WT2_w1Conf-640.tif</t>
  </si>
  <si>
    <t>000118_111.tif:c:1/3 - Conf-640/Conf-488/Conf-405</t>
  </si>
  <si>
    <t>000118_111.tif</t>
  </si>
  <si>
    <t>23_10_07_WaveSize_WTvE_WT1_w1Conf-640.tif</t>
  </si>
  <si>
    <t>Fig2P</t>
  </si>
  <si>
    <t>corr</t>
  </si>
  <si>
    <t>23_10_07_WaveSize_WTvE_WT20_w1Conf-640.tif:c:2/3 - Conf-640/Conf-488/Conf-405</t>
  </si>
  <si>
    <t>wtv(avg)</t>
  </si>
  <si>
    <t>E(avg)</t>
  </si>
  <si>
    <t>23_10_07_WaveSize_WTvE_WT19_w1Conf-640.tif:c:2/3 - Conf-640/Conf-488/Conf-405</t>
  </si>
  <si>
    <t>23_10_07_WaveSize_WTvE_WT18_w1Conf-640.tif:c:2/3 - Conf-640/Conf-488/Conf-405</t>
  </si>
  <si>
    <t>23_10_07_WaveSize_WTvE_WT17_w1Conf-640.tif:c:2/3 - Conf-640/Conf-488/Conf-405</t>
  </si>
  <si>
    <t>23_10_07_WaveSize_WTvE_WT16_w1Conf-640.tif:c:2/3 - Conf-640/Conf-488/Conf-405</t>
  </si>
  <si>
    <t>23_10_07_WaveSize_WTvE_WT15_w1Conf-640.tif:c:2/3 - Conf-640/Conf-488/Conf-405</t>
  </si>
  <si>
    <t>23_10_07_WaveSize_WTvE_WT14_w1Conf-640.tif:c:2/3 - Conf-640/Conf-488/Conf-405</t>
  </si>
  <si>
    <t>23_10_07_WaveSize_WTvE_WT13_w1Conf-640.tif:c:2/3 - Conf-640/Conf-488/Conf-405</t>
  </si>
  <si>
    <t>23_10_07_WaveSize_WTvE_WT12_w1Conf-640.tif:c:2/3 - Conf-640/Conf-488/Conf-405</t>
  </si>
  <si>
    <t>23_10_07_WaveSize_WTvE_WT11_w1Conf-640.tif:c:2/3 - Conf-640/Conf-488/Conf-405</t>
  </si>
  <si>
    <t>23_10_07_WaveSize_WTvE_WT10_w1Conf-640.tif:c:2/3 - Conf-640/Conf-488/Conf-405</t>
  </si>
  <si>
    <t>23_10_07_WaveSize_WTvE_WT9_w1Conf-640.tif:c:2/3 - Conf-640/Conf-488/Conf-405</t>
  </si>
  <si>
    <t>23_10_07_WaveSize_WTvE_WT8_w1Conf-640.tif:c:2/3 - Conf-640/Conf-488/Conf-405</t>
  </si>
  <si>
    <t>23_10_07_WaveSize_WTvE_WT7_w1Conf-640.tif:c:2/3 - Conf-640/Conf-488/Conf-405</t>
  </si>
  <si>
    <t>23_10_07_WaveSize_WTvE_WT6_w1Conf-640.tif:c:2/3 - Conf-640/Conf-488/Conf-405</t>
  </si>
  <si>
    <t>23_10_07_WaveSize_WTvE_WT5_w1Conf-640.tif:c:2/3 - Conf-640/Conf-488/Conf-405</t>
  </si>
  <si>
    <t>23_10_07_WaveSize_WTvE_WT4_w1Conf-640.tif:c:2/3 - Conf-640/Conf-488/Conf-405</t>
  </si>
  <si>
    <t>23_10_07_WaveSize_WTvE_WT3_w1Conf-640.tif:c:2/3 - Conf-640/Conf-488/Conf-405</t>
  </si>
  <si>
    <t>23_10_07_WaveSize_WTvE_WT2_w1Conf-640.tif:c:2/3 - Conf-640/Conf-488/Conf-405</t>
  </si>
  <si>
    <t>23_10_07_WaveSize_WTvE_WT1_w1Conf-640.tif:c:2/3 - Conf-640/Conf-488/Conf-405</t>
  </si>
  <si>
    <t>23_10_07_WaveSize_WTvE_E20_w1Conf-640.tif:c:2/3 - Conf-640/Conf-488/Conf-405</t>
  </si>
  <si>
    <t>23_10_07_WaveSize_WTvE_E19_w1Conf-640.tif:c:2/3 - Conf-640/Conf-488/Conf-405</t>
  </si>
  <si>
    <t>23_10_07_WaveSize_WTvE_E18_w1Conf-640.tif:c:2/3 - Conf-640/Conf-488/Conf-405</t>
  </si>
  <si>
    <t>23_10_07_WaveSize_WTvE_E17_w1Conf-640.tif:c:2/3 - Conf-640/Conf-488/Conf-405</t>
  </si>
  <si>
    <t>23_10_07_WaveSize_WTvE_E16_w1Conf-640.tif:c:2/3 - Conf-640/Conf-488/Conf-405</t>
  </si>
  <si>
    <t>23_10_07_WaveSize_WTvE_E15_w1Conf-640.tif:c:2/3 - Conf-640/Conf-488/Conf-405</t>
  </si>
  <si>
    <t>23_10_07_WaveSize_WTvE_E14_w1Conf-640.tif:c:2/3 - Conf-640/Conf-488/Conf-405</t>
  </si>
  <si>
    <t>23_10_07_WaveSize_WTvE_E13_w1Conf-640.tif:c:2/3 - Conf-640/Conf-488/Conf-405</t>
  </si>
  <si>
    <t>23_10_07_WaveSize_WTvE_E12_w1Conf-640.tif:c:2/3 - Conf-640/Conf-488/Conf-405</t>
  </si>
  <si>
    <t>23_10_07_WaveSize_WTvE_E11_w1Conf-640.tif:c:2/3 - Conf-640/Conf-488/Conf-405</t>
  </si>
  <si>
    <t>23_10_07_WaveSize_WTvE_E10_w1Conf-640.tif:c:2/3 - Conf-640/Conf-488/Conf-405</t>
  </si>
  <si>
    <t>23_10_07_WaveSize_WTvE_E9_w1Conf-640.tif:c:2/3 - Conf-640/Conf-488/Conf-405</t>
  </si>
  <si>
    <t>23_10_07_WaveSize_WTvE_E8_w1Conf-640.tif:c:2/3 - Conf-640/Conf-488/Conf-405</t>
  </si>
  <si>
    <t>23_10_07_WaveSize_WTvE_E7_w1Conf-640.tif:c:2/3 - Conf-640/Conf-488/Conf-405</t>
  </si>
  <si>
    <t>23_10_07_WaveSize_WTvE_E6_w1Conf-640.tif:c:2/3 - Conf-640/Conf-488/Conf-405</t>
  </si>
  <si>
    <t>23_10_07_WaveSize_WTvE_E5_w1Conf-640.tif:c:2/3 - Conf-640/Conf-488/Conf-405</t>
  </si>
  <si>
    <t>23_10_07_WaveSize_WTvE_E4_w1Conf-640.tif:c:2/3 - Conf-640/Conf-488/Conf-405</t>
  </si>
  <si>
    <t>23_10_07_WaveSize_WTvE_E3_w1Conf-640.tif:c:2/3 - Conf-640/Conf-488/Conf-405</t>
  </si>
  <si>
    <t>23_10_07_WaveSize_WTvE_E2_w1Conf-640.tif:c:2/3 - Conf-640/Conf-488/Conf-405</t>
  </si>
  <si>
    <t>23_10_07_WaveSize_WTvE_E1_w1Conf-640.tif:c:2/3 - Conf-640/Conf-488/Conf-405</t>
  </si>
  <si>
    <t>23_10_04_WaveSize_WTvE_WT20_w1Conf-640.tif:c:2/3 - Conf-640/Conf-488/Conf-405</t>
  </si>
  <si>
    <t>23_10_04_WaveSize_WTvE_WT19_w1Conf-640.tif:c:2/3 - Conf-640/Conf-488/Conf-405</t>
  </si>
  <si>
    <t>23_10_04_WaveSize_WTvE_WT18_w1Conf-640.tif:c:2/3 - Conf-640/Conf-488/Conf-405</t>
  </si>
  <si>
    <t>23_10_04_WaveSize_WTvE_WT17_w1Conf-640.tif:c:2/3 - Conf-640/Conf-488/Conf-405</t>
  </si>
  <si>
    <t>23_10_04_WaveSize_WTvE_WT16_w1Conf-640.tif:c:2/3 - Conf-640/Conf-488/Conf-405</t>
  </si>
  <si>
    <t>23_10_04_WaveSize_WTvE_WT15_w1Conf-640.tif:c:2/3 - Conf-640/Conf-488/Conf-405</t>
  </si>
  <si>
    <t>23_10_04_WaveSize_WTvE_WT14_w1Conf-640.tif:c:2/3 - Conf-640/Conf-488/Conf-405</t>
  </si>
  <si>
    <t>23_10_04_WaveSize_WTvE_WT13_w1Conf-640.tif:c:2/3 - Conf-640/Conf-488/Conf-405</t>
  </si>
  <si>
    <t>23_10_04_WaveSize_WTvE_WT12_w1Conf-640.tif:c:2/3 - Conf-640/Conf-488/Conf-405</t>
  </si>
  <si>
    <t>23_10_04_WaveSize_WTvE_WT11_w1Conf-640.tif:c:2/3 - Conf-640/Conf-488/Conf-405</t>
  </si>
  <si>
    <t>23_10_04_WaveSize_WTvE_WT10_w1Conf-640.tif:c:2/3 - Conf-640/Conf-488/Conf-405</t>
  </si>
  <si>
    <t>23_10_04_WaveSize_WTvE_WT9_w1Conf-640.tif:c:2/3 - Conf-640/Conf-488/Conf-405</t>
  </si>
  <si>
    <t>23_10_04_WaveSize_WTvE_WT8_w1Conf-640.tif:c:2/3 - Conf-640/Conf-488/Conf-405</t>
  </si>
  <si>
    <t>23_10_04_WaveSize_WTvE_WT7_w1Conf-640.tif:c:2/3 - Conf-640/Conf-488/Conf-405</t>
  </si>
  <si>
    <t>23_10_04_WaveSize_WTvE_WT6_w1Conf-640.tif:c:2/3 - Conf-640/Conf-488/Conf-405</t>
  </si>
  <si>
    <t>23_10_04_WaveSize_WTvE_WT5_w1Conf-640.tif:c:2/3 - Conf-640/Conf-488/Conf-405</t>
  </si>
  <si>
    <t>23_10_04_WaveSize_WTvE_WT4_w1Conf-640.tif:c:2/3 - Conf-640/Conf-488/Conf-405</t>
  </si>
  <si>
    <t>23_10_04_WaveSize_WTvE_WT3_w1Conf-640.tif:c:2/3 - Conf-640/Conf-488/Conf-405</t>
  </si>
  <si>
    <t>23_10_04_WaveSize_WTvE_WT2_w1Conf-640.tif:c:2/3 - Conf-640/Conf-488/Conf-405</t>
  </si>
  <si>
    <t>23_10_04_WaveSize_WTvE_WT1_w1Conf-640.tif:c:2/3 - Conf-640/Conf-488/Conf-405</t>
  </si>
  <si>
    <t>23_10_04_WaveSize_WTvE_E20_w1Conf-640.tif:c:2/3 - Conf-640/Conf-488/Conf-405</t>
  </si>
  <si>
    <t>23_10_04_WaveSize_WTvE_E19_w1Conf-640.tif:c:2/3 - Conf-640/Conf-488/Conf-405</t>
  </si>
  <si>
    <t>23_10_04_WaveSize_WTvE_E18_w1Conf-640.tif:c:2/3 - Conf-640/Conf-488/Conf-405</t>
  </si>
  <si>
    <t>23_10_04_WaveSize_WTvE_E17_w1Conf-640.tif:c:2/3 - Conf-640/Conf-488/Conf-405</t>
  </si>
  <si>
    <t>23_10_04_WaveSize_WTvE_E16_w1Conf-640.tif:c:2/3 - Conf-640/Conf-488/Conf-405</t>
  </si>
  <si>
    <t>23_10_04_WaveSize_WTvE_E15_w1Conf-640.tif:c:2/3 - Conf-640/Conf-488/Conf-405</t>
  </si>
  <si>
    <t>23_10_04_WaveSize_WTvE_E14_w1Conf-640.tif:c:2/3 - Conf-640/Conf-488/Conf-405</t>
  </si>
  <si>
    <t>23_10_04_WaveSize_WTvE_E13_w1Conf-640.tif:c:2/3 - Conf-640/Conf-488/Conf-405</t>
  </si>
  <si>
    <t>23_10_04_WaveSize_WTvE_E12_w1Conf-640.tif:c:2/3 - Conf-640/Conf-488/Conf-405</t>
  </si>
  <si>
    <t>23_10_04_WaveSize_WTvE_E11_w1Conf-640.tif:c:2/3 - Conf-640/Conf-488/Conf-405</t>
  </si>
  <si>
    <t>23_10_04_WaveSize_WTvE_E10_w1Conf-640.tif:c:2/3 - Conf-640/Conf-488/Conf-405</t>
  </si>
  <si>
    <t>23_10_04_WaveSize_WTvE_E9_w1Conf-640.tif:c:2/3 - Conf-640/Conf-488/Conf-405</t>
  </si>
  <si>
    <t>23_10_04_WaveSize_WTvE_E8_w1Conf-640.tif:c:2/3 - Conf-640/Conf-488/Conf-405</t>
  </si>
  <si>
    <t>23_10_04_WaveSize_WTvE_E7_w1Conf-640.tif:c:2/3 - Conf-640/Conf-488/Conf-405</t>
  </si>
  <si>
    <t>23_10_04_WaveSize_WTvE_E6_w1Conf-640.tif:c:2/3 - Conf-640/Conf-488/Conf-405</t>
  </si>
  <si>
    <t>23_10_04_WaveSize_WTvE_E5_w1Conf-640.tif:c:2/3 - Conf-640/Conf-488/Conf-405</t>
  </si>
  <si>
    <t>23_10_04_WaveSize_WTvE_E4_w1Conf-640.tif:c:2/3 - Conf-640/Conf-488/Conf-405</t>
  </si>
  <si>
    <t>23_10_04_WaveSize_WTvE_E3_w1Conf-640.tif:c:2/3 - Conf-640/Conf-488/Conf-405</t>
  </si>
  <si>
    <t>23_10_04_WaveSize_WTvE_E2_w1Conf-640.tif:c:2/3 - Conf-640/Conf-488/Conf-405</t>
  </si>
  <si>
    <t>23_10_04_WaveSize_WTvE_E1_w1Conf-640.tif:c:2/3 - Conf-640/Conf-488/Conf-405</t>
  </si>
  <si>
    <t>23_10_03_OE_wavesize_WTvE_WT20_w1Conf-640.tif:c:2/3 - Conf-640/Conf-488/Conf-405</t>
  </si>
  <si>
    <t>23_10_03_OE_wavesize_WTvE_WT19_w1Conf-640.tif:c:2/3 - Conf-640/Conf-488/Conf-405</t>
  </si>
  <si>
    <t>23_10_03_OE_wavesize_WTvE_WT18_w1Conf-640.tif:c:2/3 - Conf-640/Conf-488/Conf-405</t>
  </si>
  <si>
    <t>23_10_03_OE_wavesize_WTvE_WT17_w1Conf-640.tif:c:2/3 - Conf-640/Conf-488/Conf-405</t>
  </si>
  <si>
    <t>23_10_03_OE_wavesize_WTvE_WT16_w1Conf-640.tif:c:2/3 - Conf-640/Conf-488/Conf-405</t>
  </si>
  <si>
    <t>23_10_03_OE_wavesize_WTvE_WT15_w1Conf-640.tif:c:2/3 - Conf-640/Conf-488/Conf-405</t>
  </si>
  <si>
    <t>23_10_03_OE_wavesize_WTvE_WT14_w1Conf-640.tif:c:2/3 - Conf-640/Conf-488/Conf-405</t>
  </si>
  <si>
    <t>23_10_03_OE_wavesize_WTvE_WT13_w1Conf-640.tif:c:2/3 - Conf-640/Conf-488/Conf-405</t>
  </si>
  <si>
    <t>23_10_03_OE_wavesize_WTvE_WT12_w1Conf-640.tif:c:2/3 - Conf-640/Conf-488/Conf-405</t>
  </si>
  <si>
    <t>23_10_03_OE_wavesize_WTvE_WT11_w1Conf-640.tif:c:2/3 - Conf-640/Conf-488/Conf-405</t>
  </si>
  <si>
    <t>23_10_03_OE_wavesize_WTvE_WT10_w1Conf-640.tif:c:2/3 - Conf-640/Conf-488/Conf-405</t>
  </si>
  <si>
    <t>23_10_03_OE_wavesize_WTvE_WT9_w1Conf-640.tif:c:2/3 - Conf-640/Conf-488/Conf-405</t>
  </si>
  <si>
    <t>23_10_03_OE_wavesize_WTvE_WT8_w1Conf-640.tif:c:2/3 - Conf-640/Conf-488/Conf-405</t>
  </si>
  <si>
    <t>23_10_03_OE_wavesize_WTvE_WT7_w1Conf-640.tif:c:2/3 - Conf-640/Conf-488/Conf-405</t>
  </si>
  <si>
    <t>23_10_03_OE_wavesize_WTvE_WT6_w1Conf-640.tif:c:2/3 - Conf-640/Conf-488/Conf-405</t>
  </si>
  <si>
    <t>23_10_03_OE_wavesize_WTvE_WT5_w1Conf-640.tif:c:2/3 - Conf-640/Conf-488/Conf-405</t>
  </si>
  <si>
    <t>23_10_03_OE_wavesize_WTvE_WT4_w1Conf-640.tif:c:2/3 - Conf-640/Conf-488/Conf-405</t>
  </si>
  <si>
    <t>23_10_03_OE_wavesize_WTvE_WT3_w1Conf-640.tif:c:2/3 - Conf-640/Conf-488/Conf-405</t>
  </si>
  <si>
    <t>23_10_03_OE_wavesize_WTvE_WT2_w1Conf-640.tif:c:2/3 - Conf-640/Conf-488/Conf-405</t>
  </si>
  <si>
    <t>23_10_03_OE_wavesize_WTvE_WT1_w1Conf-640.tif:c:2/3 - Conf-640/Conf-488/Conf-405</t>
  </si>
  <si>
    <t>23_10_03_OE_wavesize_WTvE_E20_w1Conf-640.tif:c:2/3 - Conf-640/Conf-488/Conf-405</t>
  </si>
  <si>
    <t>23_10_03_OE_wavesize_WTvE_E19_w1Conf-640.tif:c:2/3 - Conf-640/Conf-488/Conf-405</t>
  </si>
  <si>
    <t>23_10_03_OE_wavesize_WTvE_E18_w1Conf-640.tif:c:2/3 - Conf-640/Conf-488/Conf-405</t>
  </si>
  <si>
    <t>23_10_03_OE_wavesize_WTvE_E17_w1Conf-640.tif:c:2/3 - Conf-640/Conf-488/Conf-405</t>
  </si>
  <si>
    <t>23_10_03_OE_wavesize_WTvE_E16_w1Conf-640.tif:c:2/3 - Conf-640/Conf-488/Conf-405</t>
  </si>
  <si>
    <t>23_10_03_OE_wavesize_WTvE_E15_w1Conf-640.tif:c:2/3 - Conf-640/Conf-488/Conf-405</t>
  </si>
  <si>
    <t>23_10_03_OE_wavesize_WTvE_E14_w1Conf-640.tif:c:2/3 - Conf-640/Conf-488/Conf-405</t>
  </si>
  <si>
    <t>23_10_03_OE_wavesize_WTvE_E13_w1Conf-640.tif:c:2/3 - Conf-640/Conf-488/Conf-405</t>
  </si>
  <si>
    <t>23_10_03_OE_wavesize_WTvE_E12_w1Conf-640.tif:c:2/3 - Conf-640/Conf-488/Conf-405</t>
  </si>
  <si>
    <t>23_10_03_OE_wavesize_WTvE_E11_w1Conf-640.tif:c:2/3 - Conf-640/Conf-488/Conf-405</t>
  </si>
  <si>
    <t>23_10_03_OE_wavesize_WTvE_E10_w1Conf-640.tif:c:2/3 - Conf-640/Conf-488/Conf-405</t>
  </si>
  <si>
    <t>23_10_03_OE_wavesize_WTvE_E9_w1Conf-640.tif:c:2/3 - Conf-640/Conf-488/Conf-405</t>
  </si>
  <si>
    <t>23_10_03_OE_wavesize_WTvE_E8_w1Conf-640.tif:c:2/3 - Conf-640/Conf-488/Conf-405</t>
  </si>
  <si>
    <t>23_10_03_OE_wavesize_WTvE_E7_w1Conf-640.tif:c:2/3 - Conf-640/Conf-488/Conf-405</t>
  </si>
  <si>
    <t>23_10_03_OE_wavesize_WTvE_E6_w1Conf-640.tif:c:2/3 - Conf-640/Conf-488/Conf-405</t>
  </si>
  <si>
    <t>23_10_03_OE_wavesize_WTvE_E5_w1Conf-640.tif:c:2/3 - Conf-640/Conf-488/Conf-405</t>
  </si>
  <si>
    <t>23_10_03_OE_wavesize_WTvE_E4_w1Conf-640.tif:c:2/3 - Conf-640/Conf-488/Conf-405</t>
  </si>
  <si>
    <t>23_10_03_OE_wavesize_WTvE_E3_w1Conf-640.tif:c:2/3 - Conf-640/Conf-488/Conf-405</t>
  </si>
  <si>
    <t>23_10_03_OE_wavesize_WTvE_E2_w1Conf-640.tif:c:2/3 - Conf-640/Conf-488/Conf-405</t>
  </si>
  <si>
    <t>23_10_03_OE_wavesize_WTvE_E1_w1Conf-640.tif:c:2/3 - Conf-640/Conf-488/Conf-405</t>
  </si>
  <si>
    <t>Fig 2R</t>
  </si>
  <si>
    <t>Fig3B</t>
  </si>
  <si>
    <t>NT vs WHAMM rep1</t>
  </si>
  <si>
    <t>area</t>
  </si>
  <si>
    <t>corrected</t>
  </si>
  <si>
    <t>bckgrnd = 473.958</t>
  </si>
  <si>
    <t>21_05_02_SMC_TMRE_FMNL2_WHAMM.mvd2 - 21_05_02_SMC_NToligo_MitoBFP_TMRE 10.tif:c:1/2 - 21_05_02_SMC_NToligo_MitoBFP_TMRE 10</t>
  </si>
  <si>
    <t>21_05_02_SMC_TMRE_FMNL2_WHAMM.mvd2 - 21_05_02_SMC_NToligo_MitoBFP_TMRE 11.tif:c:1/2 - 21_05_02_SMC_NToligo_MitoBFP_TMRE 11</t>
  </si>
  <si>
    <t>21_05_02_SMC_TMRE_FMNL2_WHAMM.mvd2 - 21_05_02_SMC_NToligo_MitoBFP_TMRE 12.tif:c:1/2 - 21_05_02_SMC_NToligo_MitoBFP_TMRE 12</t>
  </si>
  <si>
    <t>21_05_02_SMC_TMRE_FMNL2_WHAMM.mvd2 - 21_05_02_SMC_NToligo_MitoBFP_TMRE 13.tif:c:1/2 - 21_05_02_SMC_NToligo_MitoBFP_TMRE 13</t>
  </si>
  <si>
    <t>21_05_02_SMC_TMRE_FMNL2_WHAMM.mvd2 - 21_05_02_SMC_NToligo_MitoBFP_TMRE 14.tif:c:1/2 - 21_05_02_SMC_NToligo_MitoBFP_TMRE 14</t>
  </si>
  <si>
    <t>21_05_02_SMC_TMRE_FMNL2_WHAMM.mvd2 - 21_05_02_SMC_NToligo_MitoBFP_TMRE 15.tif:c:1/2 - 21_05_02_SMC_NToligo_MitoBFP_TMRE 15</t>
  </si>
  <si>
    <t>21_05_02_SMC_TMRE_FMNL2_WHAMM.mvd2 - 21_05_02_SMC_NToligo_MitoBFP_TMRE 16.tif:c:1/2 - 21_05_02_SMC_NToligo_MitoBFP_TMRE 16</t>
  </si>
  <si>
    <t>21_05_02_SMC_TMRE_FMNL2_WHAMM.mvd2 - 21_05_02_SMC_NToligo_MitoBFP_TMRE 17.tif:c:1/2 - 21_05_02_SMC_NToligo_MitoBFP_TMRE 17</t>
  </si>
  <si>
    <t>21_05_02_SMC_TMRE_FMNL2_WHAMM.mvd2 - 21_05_02_SMC_NToligo_MitoBFP_TMRE 18.tif:c:1/2 - 21_05_02_SMC_NToligo_MitoBFP_TMRE 18</t>
  </si>
  <si>
    <t>21_05_02_SMC_TMRE_FMNL2_WHAMM.mvd2 - 21_05_02_SMC_NToligo_MitoBFP_TMRE 19.tif:c:1/2 - 21_05_02_SMC_NToligo_MitoBFP_TMRE 19</t>
  </si>
  <si>
    <t>21_05_02_SMC_TMRE_FMNL2_WHAMM.mvd2 - 21_05_02_SMC_NToligo_MitoBFP_TMRE 2.tif:c:1/2 - 21_05_02_SMC_NToligo_MitoBFP_TMRE 2</t>
  </si>
  <si>
    <t>21_05_02_SMC_TMRE_FMNL2_WHAMM.mvd2 - 21_05_02_SMC_NToligo_MitoBFP_TMRE 20.tif:c:1/2 - 21_05_02_SMC_NToligo_MitoBFP_TMRE 20</t>
  </si>
  <si>
    <t>21_05_02_SMC_TMRE_FMNL2_WHAMM.mvd2 - 21_05_02_SMC_NToligo_MitoBFP_TMRE 3.tif:c:1/2 - 21_05_02_SMC_NToligo_MitoBFP_TMRE 3</t>
  </si>
  <si>
    <t>21_05_02_SMC_TMRE_FMNL2_WHAMM.mvd2 - 21_05_02_SMC_NToligo_MitoBFP_TMRE 4.tif:c:1/2 - 21_05_02_SMC_NToligo_MitoBFP_TMRE 4</t>
  </si>
  <si>
    <t>21_05_02_SMC_TMRE_FMNL2_WHAMM.mvd2 - 21_05_02_SMC_NToligo_MitoBFP_TMRE 5.tif:c:1/2 - 21_05_02_SMC_NToligo_MitoBFP_TMRE 5</t>
  </si>
  <si>
    <t>21_05_02_SMC_TMRE_FMNL2_WHAMM.mvd2 - 21_05_02_SMC_NToligo_MitoBFP_TMRE 6.tif:c:1/2 - 21_05_02_SMC_NToligo_MitoBFP_TMRE 6</t>
  </si>
  <si>
    <t>21_05_02_SMC_TMRE_FMNL2_WHAMM.mvd2 - 21_05_02_SMC_NToligo_MitoBFP_TMRE 7.tif:c:1/2 - 21_05_02_SMC_NToligo_MitoBFP_TMRE 7</t>
  </si>
  <si>
    <t>21_05_02_SMC_TMRE_FMNL2_WHAMM.mvd2 - 21_05_02_SMC_NToligo_MitoBFP_TMRE 8.tif:c:1/2 - 21_05_02_SMC_NToligo_MitoBFP_TMRE 8</t>
  </si>
  <si>
    <t>21_05_02_SMC_TMRE_FMNL2_WHAMM.mvd2 - 21_05_02_SMC_NToligo_MitoBFP_TMRE 9.tif:c:1/2 - 21_05_02_SMC_NToligo_MitoBFP_TMRE 9</t>
  </si>
  <si>
    <t>21_05_02_SMC_TMRE_FMNL2_WHAMM.mvd2 - 21_05_02_SMC_NToligo_MitoBFP_TMRE.tif:c:1/2 - 21_05_02_SMC_NToligo_MitoBFP_TMRE</t>
  </si>
  <si>
    <t>21_05_02_SMC_TMRE_FMNL2_WHAMM.mvd2 - 21_05_02_SMC_WHAMMsi_MitoBFP_TMRE 10.tif:c:1/2 - 21_05_02_SMC_WHAMMsi_MitoBFP_TMRE 10</t>
  </si>
  <si>
    <t>21_05_02_SMC_TMRE_FMNL2_WHAMM.mvd2 - 21_05_02_SMC_WHAMMsi_MitoBFP_TMRE 12.tif:c:1/2 - 21_05_02_SMC_WHAMMsi_MitoBFP_TMRE 12</t>
  </si>
  <si>
    <t>21_05_02_SMC_TMRE_FMNL2_WHAMM.mvd2 - 21_05_02_SMC_WHAMMsi_MitoBFP_TMRE 13.tif:c:1/2 - 21_05_02_SMC_WHAMMsi_MitoBFP_TMRE 13</t>
  </si>
  <si>
    <t>21_05_02_SMC_TMRE_FMNL2_WHAMM.mvd2 - 21_05_02_SMC_WHAMMsi_MitoBFP_TMRE 14.tif:c:1/2 - 21_05_02_SMC_WHAMMsi_MitoBFP_TMRE 14</t>
  </si>
  <si>
    <t>21_05_02_SMC_TMRE_FMNL2_WHAMM.mvd2 - 21_05_02_SMC_WHAMMsi_MitoBFP_TMRE 15.tif:c:1/2 - 21_05_02_SMC_WHAMMsi_MitoBFP_TMRE 15</t>
  </si>
  <si>
    <t>21_05_02_SMC_TMRE_FMNL2_WHAMM.mvd2 - 21_05_02_SMC_WHAMMsi_MitoBFP_TMRE 16.tif:c:1/2 - 21_05_02_SMC_WHAMMsi_MitoBFP_TMRE 16</t>
  </si>
  <si>
    <t>21_05_02_SMC_TMRE_FMNL2_WHAMM.mvd2 - 21_05_02_SMC_WHAMMsi_MitoBFP_TMRE 17.tif:c:1/2 - 21_05_02_SMC_WHAMMsi_MitoBFP_TMRE 17</t>
  </si>
  <si>
    <t>21_05_02_SMC_TMRE_FMNL2_WHAMM.mvd2 - 21_05_02_SMC_WHAMMsi_MitoBFP_TMRE 18.tif:c:1/2 - 21_05_02_SMC_WHAMMsi_MitoBFP_TMRE 18</t>
  </si>
  <si>
    <t>21_05_02_SMC_TMRE_FMNL2_WHAMM.mvd2 - 21_05_02_SMC_WHAMMsi_MitoBFP_TMRE 19.tif:c:1/2 - 21_05_02_SMC_WHAMMsi_MitoBFP_TMRE 19</t>
  </si>
  <si>
    <t>21_05_02_SMC_TMRE_FMNL2_WHAMM.mvd2 - 21_05_02_SMC_WHAMMsi_MitoBFP_TMRE 2.tif:c:1/2 - 21_05_02_SMC_WHAMMsi_MitoBFP_TMRE 2</t>
  </si>
  <si>
    <t>21_05_02_SMC_TMRE_FMNL2_WHAMM.mvd2 - 21_05_02_SMC_WHAMMsi_MitoBFP_TMRE 20.tif:c:1/2 - 21_05_02_SMC_WHAMMsi_MitoBFP_TMRE 20</t>
  </si>
  <si>
    <t>21_05_02_SMC_TMRE_FMNL2_WHAMM.mvd2 - 21_05_02_SMC_WHAMMsi_MitoBFP_TMRE 3.tif:c:1/2 - 21_05_02_SMC_WHAMMsi_MitoBFP_TMRE 3</t>
  </si>
  <si>
    <t>21_05_02_SMC_TMRE_FMNL2_WHAMM.mvd2 - 21_05_02_SMC_WHAMMsi_MitoBFP_TMRE 4.tif:c:1/2 - 21_05_02_SMC_WHAMMsi_MitoBFP_TMRE 4</t>
  </si>
  <si>
    <t>21_05_02_SMC_TMRE_FMNL2_WHAMM.mvd2 - 21_05_02_SMC_WHAMMsi_MitoBFP_TMRE 5.tif:c:1/2 - 21_05_02_SMC_WHAMMsi_MitoBFP_TMRE 5</t>
  </si>
  <si>
    <t>21_05_02_SMC_TMRE_FMNL2_WHAMM.mvd2 - 21_05_02_SMC_WHAMMsi_MitoBFP_TMRE 6.tif:c:1/2 - 21_05_02_SMC_WHAMMsi_MitoBFP_TMRE 6</t>
  </si>
  <si>
    <t>21_05_02_SMC_TMRE_FMNL2_WHAMM.mvd2 - 21_05_02_SMC_WHAMMsi_MitoBFP_TMRE 7.tif:c:1/2 - 21_05_02_SMC_WHAMMsi_MitoBFP_TMRE 7</t>
  </si>
  <si>
    <t>21_05_02_SMC_TMRE_FMNL2_WHAMM.mvd2 - 21_05_02_SMC_WHAMMsi_MitoBFP_TMRE 8.tif:c:1/2 - 21_05_02_SMC_WHAMMsi_MitoBFP_TMRE 8</t>
  </si>
  <si>
    <t>21_05_02_SMC_TMRE_FMNL2_WHAMM.mvd2 - 21_05_02_SMC_WHAMMsi_MitoBFP_TMRE 9.tif:c:1/2 - 21_05_02_SMC_WHAMMsi_MitoBFP_TMRE 9</t>
  </si>
  <si>
    <t>21_05_02_SMC_TMRE_FMNL2_WHAMM.mvd2 - 21_05_02_SMC_WHAMMsi_MitoBFP_TMRE.tif:c:1/2 - 21_05_02_SMC_WHAMMsi_MitoBFP_TMRE</t>
  </si>
  <si>
    <t>NT vs WHAMM rep3</t>
  </si>
  <si>
    <t>NT vs WHAMM rep2</t>
  </si>
  <si>
    <t>bckgrnd = 468.392</t>
  </si>
  <si>
    <t>21_05_03_SMC_TMRE_FMNL2_WHAMM.mvd2 - 21_05_03_SMC_NT_mitoBFP_TMRE 10.tif:c:1/2 - 21_05_03_SMC_NT_mitoBFP_TMRE 10</t>
  </si>
  <si>
    <t>21_05_03_SMC_TMRE_FMNL2_WHAMM.mvd2 - 21_05_03_SMC_NT_mitoBFP_TMRE 11.tif:c:1/2 - 21_05_03_SMC_NT_mitoBFP_TMRE 11</t>
  </si>
  <si>
    <t>21_05_03_SMC_TMRE_FMNL2_WHAMM.mvd2 - 21_05_03_SMC_NT_mitoBFP_TMRE 12.tif:c:1/2 - 21_05_03_SMC_NT_mitoBFP_TMRE 12</t>
  </si>
  <si>
    <t>21_05_03_SMC_TMRE_FMNL2_WHAMM.mvd2 - 21_05_03_SMC_NT_mitoBFP_TMRE 13.tif:c:1/2 - 21_05_03_SMC_NT_mitoBFP_TMRE 13</t>
  </si>
  <si>
    <t>21_05_03_SMC_TMRE_FMNL2_WHAMM.mvd2 - 21_05_03_SMC_NT_mitoBFP_TMRE 14.tif:c:1/2 - 21_05_03_SMC_NT_mitoBFP_TMRE 14</t>
  </si>
  <si>
    <t>21_05_03_SMC_TMRE_FMNL2_WHAMM.mvd2 - 21_05_03_SMC_NT_mitoBFP_TMRE 15.tif:c:1/2 - 21_05_03_SMC_NT_mitoBFP_TMRE 15</t>
  </si>
  <si>
    <t>21_05_03_SMC_TMRE_FMNL2_WHAMM.mvd2 - 21_05_03_SMC_NT_mitoBFP_TMRE 16.tif:c:1/2 - 21_05_03_SMC_NT_mitoBFP_TMRE 16</t>
  </si>
  <si>
    <t>21_05_03_SMC_TMRE_FMNL2_WHAMM.mvd2 - 21_05_03_SMC_NT_mitoBFP_TMRE 17.tif:c:1/2 - 21_05_03_SMC_NT_mitoBFP_TMRE 17</t>
  </si>
  <si>
    <t>21_05_03_SMC_TMRE_FMNL2_WHAMM.mvd2 - 21_05_03_SMC_NT_mitoBFP_TMRE 18.tif:c:1/2 - 21_05_03_SMC_NT_mitoBFP_TMRE 18</t>
  </si>
  <si>
    <t>21_05_03_SMC_TMRE_FMNL2_WHAMM.mvd2 - 21_05_03_SMC_NT_mitoBFP_TMRE 19.tif:c:1/2 - 21_05_03_SMC_NT_mitoBFP_TMRE 19</t>
  </si>
  <si>
    <t>21_05_03_SMC_TMRE_FMNL2_WHAMM.mvd2 - 21_05_03_SMC_NT_mitoBFP_TMRE 2.tif:c:1/2 - 21_05_03_SMC_NT_mitoBFP_TMRE 2</t>
  </si>
  <si>
    <t>21_05_03_SMC_TMRE_FMNL2_WHAMM.mvd2 - 21_05_03_SMC_NT_mitoBFP_TMRE 20.tif:c:1/2 - 21_05_03_SMC_NT_mitoBFP_TMRE 20</t>
  </si>
  <si>
    <t>21_05_03_SMC_TMRE_FMNL2_WHAMM.mvd2 - 21_05_03_SMC_NT_mitoBFP_TMRE 3.tif:c:1/2 - 21_05_03_SMC_NT_mitoBFP_TMRE 3</t>
  </si>
  <si>
    <t>21_05_03_SMC_TMRE_FMNL2_WHAMM.mvd2 - 21_05_03_SMC_NT_mitoBFP_TMRE 4.tif:c:1/2 - 21_05_03_SMC_NT_mitoBFP_TMRE 4</t>
  </si>
  <si>
    <t>21_05_03_SMC_TMRE_FMNL2_WHAMM.mvd2 - 21_05_03_SMC_NT_mitoBFP_TMRE 5.tif:c:1/2 - 21_05_03_SMC_NT_mitoBFP_TMRE 5</t>
  </si>
  <si>
    <t>21_05_03_SMC_TMRE_FMNL2_WHAMM.mvd2 - 21_05_03_SMC_NT_mitoBFP_TMRE 6.tif:c:1/2 - 21_05_03_SMC_NT_mitoBFP_TMRE 6</t>
  </si>
  <si>
    <t>21_05_03_SMC_TMRE_FMNL2_WHAMM.mvd2 - 21_05_03_SMC_NT_mitoBFP_TMRE 7.tif:c:1/2 - 21_05_03_SMC_NT_mitoBFP_TMRE 7</t>
  </si>
  <si>
    <t>21_05_03_SMC_TMRE_FMNL2_WHAMM.mvd2 - 21_05_03_SMC_NT_mitoBFP_TMRE 8.tif:c:1/2 - 21_05_03_SMC_NT_mitoBFP_TMRE 8</t>
  </si>
  <si>
    <t>21_05_03_SMC_TMRE_FMNL2_WHAMM.mvd2 - 21_05_03_SMC_NT_mitoBFP_TMRE 9.tif:c:1/2 - 21_05_03_SMC_NT_mitoBFP_TMRE 9</t>
  </si>
  <si>
    <t>21_05_03_SMC_TMRE_FMNL2_WHAMM.mvd2 - 21_05_03_SMC_NT_mitoBFP_TMRE.tif:c:1/2 - 21_05_03_SMC_NT_mitoBFP_TMRE</t>
  </si>
  <si>
    <t>21_05_03_SMC_TMRE_FMNL2_WHAMM.mvd2 - 21_05_03_SMC_WHAMMsi_mitoBFP_TMRE 10.tif:c:1/2 - 21_05_03_SMC_WHAMMsi_mitoBFP_TMRE 10</t>
  </si>
  <si>
    <t>21_05_03_SMC_TMRE_FMNL2_WHAMM.mvd2 - 21_05_03_SMC_WHAMMsi_mitoBFP_TMRE 11.tif:c:1/2 - 21_05_03_SMC_WHAMMsi_mitoBFP_TMRE 11</t>
  </si>
  <si>
    <t>21_05_03_SMC_TMRE_FMNL2_WHAMM.mvd2 - 21_05_03_SMC_WHAMMsi_mitoBFP_TMRE 12.tif:c:1/2 - 21_05_03_SMC_WHAMMsi_mitoBFP_TMRE 12</t>
  </si>
  <si>
    <t>21_05_03_SMC_TMRE_FMNL2_WHAMM.mvd2 - 21_05_03_SMC_WHAMMsi_mitoBFP_TMRE 13.tif:c:1/2 - 21_05_03_SMC_WHAMMsi_mitoBFP_TMRE 13</t>
  </si>
  <si>
    <t>21_05_03_SMC_TMRE_FMNL2_WHAMM.mvd2 - 21_05_03_SMC_WHAMMsi_mitoBFP_TMRE 14.tif:c:1/2 - 21_05_03_SMC_WHAMMsi_mitoBFP_TMRE 14</t>
  </si>
  <si>
    <t>21_05_03_SMC_TMRE_FMNL2_WHAMM.mvd2 - 21_05_03_SMC_WHAMMsi_mitoBFP_TMRE 15.tif:c:1/2 - 21_05_03_SMC_WHAMMsi_mitoBFP_TMRE 15</t>
  </si>
  <si>
    <t>21_05_03_SMC_TMRE_FMNL2_WHAMM.mvd2 - 21_05_03_SMC_WHAMMsi_mitoBFP_TMRE 16.tif:c:1/2 - 21_05_03_SMC_WHAMMsi_mitoBFP_TMRE 16</t>
  </si>
  <si>
    <t>21_05_03_SMC_TMRE_FMNL2_WHAMM.mvd2 - 21_05_03_SMC_WHAMMsi_mitoBFP_TMRE 17.tif:c:1/2 - 21_05_03_SMC_WHAMMsi_mitoBFP_TMRE 17</t>
  </si>
  <si>
    <t>21_05_03_SMC_TMRE_FMNL2_WHAMM.mvd2 - 21_05_03_SMC_WHAMMsi_mitoBFP_TMRE 18.tif:c:1/2 - 21_05_03_SMC_WHAMMsi_mitoBFP_TMRE 18</t>
  </si>
  <si>
    <t>21_05_03_SMC_TMRE_FMNL2_WHAMM.mvd2 - 21_05_03_SMC_WHAMMsi_mitoBFP_TMRE 19.tif:c:1/2 - 21_05_03_SMC_WHAMMsi_mitoBFP_TMRE 19</t>
  </si>
  <si>
    <t>21_05_03_SMC_TMRE_FMNL2_WHAMM.mvd2 - 21_05_03_SMC_WHAMMsi_mitoBFP_TMRE 2.tif:c:1/2 - 21_05_03_SMC_WHAMMsi_mitoBFP_TMRE 2</t>
  </si>
  <si>
    <t>21_05_03_SMC_TMRE_FMNL2_WHAMM.mvd2 - 21_05_03_SMC_WHAMMsi_mitoBFP_TMRE 20.tif:c:1/2 - 21_05_03_SMC_WHAMMsi_mitoBFP_TMRE 20</t>
  </si>
  <si>
    <t>21_05_03_SMC_TMRE_FMNL2_WHAMM.mvd2 - 21_05_03_SMC_WHAMMsi_mitoBFP_TMRE 3.tif:c:1/2 - 21_05_03_SMC_WHAMMsi_mitoBFP_TMRE 3</t>
  </si>
  <si>
    <t>21_05_03_SMC_TMRE_FMNL2_WHAMM.mvd2 - 21_05_03_SMC_WHAMMsi_mitoBFP_TMRE 4.tif:c:1/2 - 21_05_03_SMC_WHAMMsi_mitoBFP_TMRE 4</t>
  </si>
  <si>
    <t>21_05_03_SMC_TMRE_FMNL2_WHAMM.mvd2 - 21_05_03_SMC_WHAMMsi_mitoBFP_TMRE 5.tif:c:1/2 - 21_05_03_SMC_WHAMMsi_mitoBFP_TMRE 5</t>
  </si>
  <si>
    <t>21_05_03_SMC_TMRE_FMNL2_WHAMM.mvd2 - 21_05_03_SMC_WHAMMsi_mitoBFP_TMRE 6.tif:c:1/2 - 21_05_03_SMC_WHAMMsi_mitoBFP_TMRE 6</t>
  </si>
  <si>
    <t>21_05_03_SMC_TMRE_FMNL2_WHAMM.mvd2 - 21_05_03_SMC_WHAMMsi_mitoBFP_TMRE 7.tif:c:1/2 - 21_05_03_SMC_WHAMMsi_mitoBFP_TMRE 7</t>
  </si>
  <si>
    <t>21_05_03_SMC_TMRE_FMNL2_WHAMM.mvd2 - 21_05_03_SMC_WHAMMsi_mitoBFP_TMRE 8.tif:c:1/2 - 21_05_03_SMC_WHAMMsi_mitoBFP_TMRE 8</t>
  </si>
  <si>
    <t>21_05_03_SMC_TMRE_FMNL2_WHAMM.mvd2 - 21_05_03_SMC_WHAMMsi_mitoBFP_TMRE 9.tif:c:1/2 - 21_05_03_SMC_WHAMMsi_mitoBFP_TMRE 9</t>
  </si>
  <si>
    <t>21_05_03_SMC_TMRE_FMNL2_WHAMM.mvd2 - 21_05_03_SMC_WHAMMsi_mitoBFP_TMRE.tif:c:1/2 - 21_05_03_SMC_WHAMMsi_mitoBFP_TMRE</t>
  </si>
  <si>
    <t>bckgrnd = 485.486</t>
  </si>
  <si>
    <t>*for cells outlined in red, excluded from analysis because they appeared obviously sick</t>
  </si>
  <si>
    <t>21_05_04_SMC_TMRE_FMNL2_WHAMM.mvd2 - 21_05_04_SMC_NToligo_MitoBFP_TMRE 10.tif:c:1/2 - 21_05_04_SMC_NToligo_MitoBFP_TMRE 10</t>
  </si>
  <si>
    <t>21_05_04_SMC_TMRE_FMNL2_WHAMM.mvd2 - 21_05_04_SMC_NToligo_MitoBFP_TMRE 11.tif:c:1/2 - 21_05_04_SMC_NToligo_MitoBFP_TMRE 11</t>
  </si>
  <si>
    <t>21_05_04_SMC_TMRE_FMNL2_WHAMM.mvd2 - 21_05_04_SMC_NToligo_MitoBFP_TMRE 12.tif:c:1/2 - 21_05_04_SMC_NToligo_MitoBFP_TMRE 12</t>
  </si>
  <si>
    <t>21_05_04_SMC_TMRE_FMNL2_WHAMM.mvd2 - 21_05_04_SMC_NToligo_MitoBFP_TMRE 13.tif:c:1/2 - 21_05_04_SMC_NToligo_MitoBFP_TMRE 13</t>
  </si>
  <si>
    <t>21_05_04_SMC_TMRE_FMNL2_WHAMM.mvd2 - 21_05_04_SMC_NToligo_MitoBFP_TMRE 14.tif:c:1/2 - 21_05_04_SMC_NToligo_MitoBFP_TMRE 14</t>
  </si>
  <si>
    <t>21_05_04_SMC_TMRE_FMNL2_WHAMM.mvd2 - 21_05_04_SMC_NToligo_MitoBFP_TMRE 15.tif:c:1/2 - 21_05_04_SMC_NToligo_MitoBFP_TMRE 15</t>
  </si>
  <si>
    <t>21_05_04_SMC_TMRE_FMNL2_WHAMM.mvd2 - 21_05_04_SMC_NToligo_MitoBFP_TMRE 16.tif:c:1/2 - 21_05_04_SMC_NToligo_MitoBFP_TMRE 16</t>
  </si>
  <si>
    <t>21_05_04_SMC_TMRE_FMNL2_WHAMM.mvd2 - 21_05_04_SMC_NToligo_MitoBFP_TMRE 17.tif:c:1/2 - 21_05_04_SMC_NToligo_MitoBFP_TMRE 17</t>
  </si>
  <si>
    <t>21_05_04_SMC_TMRE_FMNL2_WHAMM.mvd2 - 21_05_04_SMC_NToligo_MitoBFP_TMRE 18.tif:c:1/2 - 21_05_04_SMC_NToligo_MitoBFP_TMRE 18</t>
  </si>
  <si>
    <t>21_05_04_SMC_TMRE_FMNL2_WHAMM.mvd2 - 21_05_04_SMC_NToligo_MitoBFP_TMRE 19.tif:c:1/2 - 21_05_04_SMC_NToligo_MitoBFP_TMRE 19</t>
  </si>
  <si>
    <t>21_05_04_SMC_TMRE_FMNL2_WHAMM.mvd2 - 21_05_04_SMC_NToligo_MitoBFP_TMRE 2.tif:c:1/2 - 21_05_04_SMC_NToligo_MitoBFP_TMRE 2</t>
  </si>
  <si>
    <t>21_05_04_SMC_TMRE_FMNL2_WHAMM.mvd2 - 21_05_04_SMC_NToligo_MitoBFP_TMRE 20.tif:c:1/2 - 21_05_04_SMC_NToligo_MitoBFP_TMRE 20</t>
  </si>
  <si>
    <t>21_05_04_SMC_TMRE_FMNL2_WHAMM.mvd2 - 21_05_04_SMC_NToligo_MitoBFP_TMRE 3.tif:c:1/2 - 21_05_04_SMC_NToligo_MitoBFP_TMRE 3</t>
  </si>
  <si>
    <t>21_05_04_SMC_TMRE_FMNL2_WHAMM.mvd2 - 21_05_04_SMC_NToligo_MitoBFP_TMRE 4.tif:c:1/2 - 21_05_04_SMC_NToligo_MitoBFP_TMRE 4</t>
  </si>
  <si>
    <t>21_05_04_SMC_TMRE_FMNL2_WHAMM.mvd2 - 21_05_04_SMC_NToligo_MitoBFP_TMRE 5.tif:c:1/2 - 21_05_04_SMC_NToligo_MitoBFP_TMRE 5</t>
  </si>
  <si>
    <t>21_05_04_SMC_TMRE_FMNL2_WHAMM.mvd2 - 21_05_04_SMC_NToligo_MitoBFP_TMRE 6.tif:c:1/2 - 21_05_04_SMC_NToligo_MitoBFP_TMRE 6</t>
  </si>
  <si>
    <t>21_05_04_SMC_TMRE_FMNL2_WHAMM.mvd2 - 21_05_04_SMC_NToligo_MitoBFP_TMRE 7.tif:c:1/2 - 21_05_04_SMC_NToligo_MitoBFP_TMRE 7</t>
  </si>
  <si>
    <t>21_05_04_SMC_TMRE_FMNL2_WHAMM.mvd2 - 21_05_04_SMC_NToligo_MitoBFP_TMRE 8.tif:c:1/2 - 21_05_04_SMC_NToligo_MitoBFP_TMRE 8</t>
  </si>
  <si>
    <t>21_05_04_SMC_TMRE_FMNL2_WHAMM.mvd2 - 21_05_04_SMC_NToligo_MitoBFP_TMRE 9.tif:c:1/2 - 21_05_04_SMC_NToligo_MitoBFP_TMRE 9</t>
  </si>
  <si>
    <t>21_05_04_SMC_TMRE_FMNL2_WHAMM.mvd2 - 21_05_04_SMC_NToligo_MitoBFP_TMRE.tif:c:1/2 - 21_05_04_SMC_NToligo_MitoBFP_TMRE</t>
  </si>
  <si>
    <t>21_05_04_SMC_TMRE_FMNL2_WHAMM.mvd2 - 21_05_04_SMC_WHAMMsi_MitoBFP_TMRE 10.tif:c:1/2 - 21_05_04_SMC_WHAMMsi_MitoBFP_TMRE 10</t>
  </si>
  <si>
    <t>21_05_04_SMC_TMRE_FMNL2_WHAMM.mvd2 - 21_05_04_SMC_WHAMMsi_MitoBFP_TMRE 11.tif:c:1/2 - 21_05_04_SMC_WHAMMsi_MitoBFP_TMRE 11</t>
  </si>
  <si>
    <t>21_05_04_SMC_TMRE_FMNL2_WHAMM.mvd2 - 21_05_04_SMC_WHAMMsi_MitoBFP_TMRE 12.tif:c:1/2 - 21_05_04_SMC_WHAMMsi_MitoBFP_TMRE 12</t>
  </si>
  <si>
    <t>21_05_04_SMC_TMRE_FMNL2_WHAMM.mvd2 - 21_05_04_SMC_WHAMMsi_MitoBFP_TMRE 13.tif:c:1/2 - 21_05_04_SMC_WHAMMsi_MitoBFP_TMRE 13</t>
  </si>
  <si>
    <t>21_05_04_SMC_TMRE_FMNL2_WHAMM.mvd2 - 21_05_04_SMC_WHAMMsi_MitoBFP_TMRE 14.tif:c:1/2 - 21_05_04_SMC_WHAMMsi_MitoBFP_TMRE 14</t>
  </si>
  <si>
    <t>21_05_04_SMC_TMRE_FMNL2_WHAMM.mvd2 - 21_05_04_SMC_WHAMMsi_MitoBFP_TMRE 15.tif:c:1/2 - 21_05_04_SMC_WHAMMsi_MitoBFP_TMRE 15</t>
  </si>
  <si>
    <t>21_05_04_SMC_TMRE_FMNL2_WHAMM.mvd2 - 21_05_04_SMC_WHAMMsi_MitoBFP_TMRE 16.tif:c:1/2 - 21_05_04_SMC_WHAMMsi_MitoBFP_TMRE 16</t>
  </si>
  <si>
    <t>21_05_04_SMC_TMRE_FMNL2_WHAMM.mvd2 - 21_05_04_SMC_WHAMMsi_MitoBFP_TMRE 17.tif:c:1/2 - 21_05_04_SMC_WHAMMsi_MitoBFP_TMRE 17</t>
  </si>
  <si>
    <t>21_05_04_SMC_TMRE_FMNL2_WHAMM.mvd2 - 21_05_04_SMC_WHAMMsi_MitoBFP_TMRE 18.tif:c:1/2 - 21_05_04_SMC_WHAMMsi_MitoBFP_TMRE 18</t>
  </si>
  <si>
    <t>21_05_04_SMC_TMRE_FMNL2_WHAMM.mvd2 - 21_05_04_SMC_WHAMMsi_MitoBFP_TMRE 19.tif:c:1/2 - 21_05_04_SMC_WHAMMsi_MitoBFP_TMRE 19</t>
  </si>
  <si>
    <t>21_05_04_SMC_TMRE_FMNL2_WHAMM.mvd2 - 21_05_04_SMC_WHAMMsi_MitoBFP_TMRE 2.tif:c:1/2 - 21_05_04_SMC_WHAMMsi_MitoBFP_TMRE 2</t>
  </si>
  <si>
    <t>21_05_04_SMC_TMRE_FMNL2_WHAMM.mvd2 - 21_05_04_SMC_WHAMMsi_MitoBFP_TMRE 20.tif:c:1/2 - 21_05_04_SMC_WHAMMsi_MitoBFP_TMRE 20</t>
  </si>
  <si>
    <t>21_05_04_SMC_TMRE_FMNL2_WHAMM.mvd2 - 21_05_04_SMC_WHAMMsi_MitoBFP_TMRE 3.tif:c:1/2 - 21_05_04_SMC_WHAMMsi_MitoBFP_TMRE 3</t>
  </si>
  <si>
    <t>21_05_04_SMC_TMRE_FMNL2_WHAMM.mvd2 - 21_05_04_SMC_WHAMMsi_MitoBFP_TMRE 4.tif:c:1/2 - 21_05_04_SMC_WHAMMsi_MitoBFP_TMRE 4</t>
  </si>
  <si>
    <t>21_05_04_SMC_TMRE_FMNL2_WHAMM.mvd2 - 21_05_04_SMC_WHAMMsi_MitoBFP_TMRE 5.tif:c:1/2 - 21_05_04_SMC_WHAMMsi_MitoBFP_TMRE 5</t>
  </si>
  <si>
    <t>21_05_04_SMC_TMRE_FMNL2_WHAMM.mvd2 - 21_05_04_SMC_WHAMMsi_MitoBFP_TMRE 6.tif:c:1/2 - 21_05_04_SMC_WHAMMsi_MitoBFP_TMRE 6</t>
  </si>
  <si>
    <t>21_05_04_SMC_TMRE_FMNL2_WHAMM.mvd2 - 21_05_04_SMC_WHAMMsi_MitoBFP_TMRE 7.tif:c:1/2 - 21_05_04_SMC_WHAMMsi_MitoBFP_TMRE 7</t>
  </si>
  <si>
    <t>21_05_04_SMC_TMRE_FMNL2_WHAMM.mvd2 - 21_05_04_SMC_WHAMMsi_MitoBFP_TMRE 8.tif:c:1/2 - 21_05_04_SMC_WHAMMsi_MitoBFP_TMRE 8</t>
  </si>
  <si>
    <t>21_05_04_SMC_TMRE_FMNL2_WHAMM.mvd2 - 21_05_04_SMC_WHAMMsi_MitoBFP_TMRE 9.tif:c:1/2 - 21_05_04_SMC_WHAMMsi_MitoBFP_TMRE 9</t>
  </si>
  <si>
    <t>21_05_04_SMC_TMRE_FMNL2_WHAMM.mvd2 - 21_05_04_SMC_WHAMMsi_MitoBFP_TMRE.tif:c:1/2 - 21_05_04_SMC_WHAMMsi_MitoBFP_TMRE</t>
  </si>
  <si>
    <t>bckgnrd = 467.885</t>
  </si>
  <si>
    <t>21_04_10_TMRE_wave_ablation.mvd2 - 21_04_10_Arp3si_MitoBFP_TMRE 10.tif:c:1/2 - 21_04_10_Arp3si_MitoBFP_TMRE 10</t>
  </si>
  <si>
    <t>21_04_10_TMRE_wave_ablation.mvd2 - 21_04_10_Arp3si_MitoBFP_TMRE 11.tif:c:1/2 - 21_04_10_Arp3si_MitoBFP_TMRE 11</t>
  </si>
  <si>
    <t>21_04_10_TMRE_wave_ablation.mvd2 - 21_04_10_Arp3si_MitoBFP_TMRE 12.tif:c:1/2 - 21_04_10_Arp3si_MitoBFP_TMRE 12</t>
  </si>
  <si>
    <t>21_04_10_TMRE_wave_ablation.mvd2 - 21_04_10_Arp3si_MitoBFP_TMRE 13.tif:c:1/2 - 21_04_10_Arp3si_MitoBFP_TMRE 13</t>
  </si>
  <si>
    <t>21_04_10_TMRE_wave_ablation.mvd2 - 21_04_10_Arp3si_MitoBFP_TMRE 14.tif:c:1/2 - 21_04_10_Arp3si_MitoBFP_TMRE 14</t>
  </si>
  <si>
    <t>21_04_10_TMRE_wave_ablation.mvd2 - 21_04_10_Arp3si_MitoBFP_TMRE 15.tif:c:1/2 - 21_04_10_Arp3si_MitoBFP_TMRE 15</t>
  </si>
  <si>
    <t>21_04_10_TMRE_wave_ablation.mvd2 - 21_04_10_Arp3si_MitoBFP_TMRE 16.tif:c:1/2 - 21_04_10_Arp3si_MitoBFP_TMRE 16</t>
  </si>
  <si>
    <t>21_04_10_TMRE_wave_ablation.mvd2 - 21_04_10_Arp3si_MitoBFP_TMRE 17.tif:c:1/2 - 21_04_10_Arp3si_MitoBFP_TMRE 17</t>
  </si>
  <si>
    <t>21_04_10_TMRE_wave_ablation.mvd2 - 21_04_10_Arp3si_MitoBFP_TMRE 18.tif:c:1/2 - 21_04_10_Arp3si_MitoBFP_TMRE 18</t>
  </si>
  <si>
    <t>21_04_10_TMRE_wave_ablation.mvd2 - 21_04_10_Arp3si_MitoBFP_TMRE 19.tif:c:1/2 - 21_04_10_Arp3si_MitoBFP_TMRE 19</t>
  </si>
  <si>
    <t>21_04_10_TMRE_wave_ablation.mvd2 - 21_04_10_Arp3si_MitoBFP_TMRE 2.tif:c:1/2 - 21_04_10_Arp3si_MitoBFP_TMRE 2</t>
  </si>
  <si>
    <t>21_04_10_TMRE_wave_ablation.mvd2 - 21_04_10_Arp3si_MitoBFP_TMRE 20.tif:c:1/2 - 21_04_10_Arp3si_MitoBFP_TMRE 20</t>
  </si>
  <si>
    <t>21_04_10_TMRE_wave_ablation.mvd2 - 21_04_10_Arp3si_MitoBFP_TMRE 3.tif:c:1/2 - 21_04_10_Arp3si_MitoBFP_TMRE 3</t>
  </si>
  <si>
    <t>21_04_10_TMRE_wave_ablation.mvd2 - 21_04_10_Arp3si_MitoBFP_TMRE 4.tif:c:1/2 - 21_04_10_Arp3si_MitoBFP_TMRE 4</t>
  </si>
  <si>
    <t>21_04_10_TMRE_wave_ablation.mvd2 - 21_04_10_Arp3si_MitoBFP_TMRE 5.tif:c:1/2 - 21_04_10_Arp3si_MitoBFP_TMRE 5</t>
  </si>
  <si>
    <t>21_04_10_TMRE_wave_ablation.mvd2 - 21_04_10_Arp3si_MitoBFP_TMRE 6.tif:c:1/2 - 21_04_10_Arp3si_MitoBFP_TMRE 6</t>
  </si>
  <si>
    <t>21_04_10_TMRE_wave_ablation.mvd2 - 21_04_10_Arp3si_MitoBFP_TMRE 7.tif:c:1/2 - 21_04_10_Arp3si_MitoBFP_TMRE 7</t>
  </si>
  <si>
    <t>21_04_10_TMRE_wave_ablation.mvd2 - 21_04_10_Arp3si_MitoBFP_TMRE 8.tif:c:1/2 - 21_04_10_Arp3si_MitoBFP_TMRE 8</t>
  </si>
  <si>
    <t>21_04_10_TMRE_wave_ablation.mvd2 - 21_04_10_Arp3si_MitoBFP_TMRE 9.tif:c:1/2 - 21_04_10_Arp3si_MitoBFP_TMRE 9</t>
  </si>
  <si>
    <t>21_04_10_TMRE_wave_ablation.mvd2 - 21_04_10_Arp3si_MitoBFP_TMRE.tif:c:1/2 - 21_04_10_Arp3si_MitoBFP_TMRE</t>
  </si>
  <si>
    <t>21_04_10_TMRE_wave_ablation.mvd2 - 21_04_10_FMNL1si_MitoBFP_TMRE 10.tif:c:1/2 - 21_04_10_FMNL1si_MitoBFP_TMRE 10</t>
  </si>
  <si>
    <t>21_04_10_TMRE_wave_ablation.mvd2 - 21_04_10_FMNL1si_MitoBFP_TMRE 11.tif:c:1/2 - 21_04_10_FMNL1si_MitoBFP_TMRE 11</t>
  </si>
  <si>
    <t>21_04_10_TMRE_wave_ablation.mvd2 - 21_04_10_FMNL1si_MitoBFP_TMRE 12.tif:c:1/2 - 21_04_10_FMNL1si_MitoBFP_TMRE 12</t>
  </si>
  <si>
    <t>21_04_10_TMRE_wave_ablation.mvd2 - 21_04_10_FMNL1si_MitoBFP_TMRE 13.tif:c:1/2 - 21_04_10_FMNL1si_MitoBFP_TMRE 13</t>
  </si>
  <si>
    <t>21_04_10_TMRE_wave_ablation.mvd2 - 21_04_10_FMNL1si_MitoBFP_TMRE 14.tif:c:1/2 - 21_04_10_FMNL1si_MitoBFP_TMRE 14</t>
  </si>
  <si>
    <t>21_04_10_TMRE_wave_ablation.mvd2 - 21_04_10_FMNL1si_MitoBFP_TMRE 15.tif:c:1/2 - 21_04_10_FMNL1si_MitoBFP_TMRE 15</t>
  </si>
  <si>
    <t>21_04_10_TMRE_wave_ablation.mvd2 - 21_04_10_FMNL1si_MitoBFP_TMRE 16.tif:c:1/2 - 21_04_10_FMNL1si_MitoBFP_TMRE 16</t>
  </si>
  <si>
    <t>21_04_10_TMRE_wave_ablation.mvd2 - 21_04_10_FMNL1si_MitoBFP_TMRE 17.tif:c:1/2 - 21_04_10_FMNL1si_MitoBFP_TMRE 17</t>
  </si>
  <si>
    <t>21_04_10_TMRE_wave_ablation.mvd2 - 21_04_10_FMNL1si_MitoBFP_TMRE 18.tif:c:1/2 - 21_04_10_FMNL1si_MitoBFP_TMRE 18</t>
  </si>
  <si>
    <t>21_04_10_TMRE_wave_ablation.mvd2 - 21_04_10_FMNL1si_MitoBFP_TMRE 19.tif:c:1/2 - 21_04_10_FMNL1si_MitoBFP_TMRE 19</t>
  </si>
  <si>
    <t>21_04_10_TMRE_wave_ablation.mvd2 - 21_04_10_FMNL1si_MitoBFP_TMRE 2.tif:c:1/2 - 21_04_10_FMNL1si_MitoBFP_TMRE 2</t>
  </si>
  <si>
    <t>21_04_10_TMRE_wave_ablation.mvd2 - 21_04_10_FMNL1si_MitoBFP_TMRE 20.tif:c:1/2 - 21_04_10_FMNL1si_MitoBFP_TMRE 20</t>
  </si>
  <si>
    <t>21_04_10_TMRE_wave_ablation.mvd2 - 21_04_10_FMNL1si_MitoBFP_TMRE 3.tif:c:1/2 - 21_04_10_FMNL1si_MitoBFP_TMRE 3</t>
  </si>
  <si>
    <t>21_04_10_TMRE_wave_ablation.mvd2 - 21_04_10_FMNL1si_MitoBFP_TMRE 4.tif:c:1/2 - 21_04_10_FMNL1si_MitoBFP_TMRE 4</t>
  </si>
  <si>
    <t>21_04_10_TMRE_wave_ablation.mvd2 - 21_04_10_FMNL1si_MitoBFP_TMRE 5.tif:c:1/2 - 21_04_10_FMNL1si_MitoBFP_TMRE 5</t>
  </si>
  <si>
    <t>21_04_10_TMRE_wave_ablation.mvd2 - 21_04_10_FMNL1si_MitoBFP_TMRE 6.tif:c:1/2 - 21_04_10_FMNL1si_MitoBFP_TMRE 6</t>
  </si>
  <si>
    <t>21_04_10_TMRE_wave_ablation.mvd2 - 21_04_10_FMNL1si_MitoBFP_TMRE 7.tif:c:1/2 - 21_04_10_FMNL1si_MitoBFP_TMRE 7</t>
  </si>
  <si>
    <t>21_04_10_TMRE_wave_ablation.mvd2 - 21_04_10_FMNL1si_MitoBFP_TMRE 8.tif:c:1/2 - 21_04_10_FMNL1si_MitoBFP_TMRE 8</t>
  </si>
  <si>
    <t>21_04_10_TMRE_wave_ablation.mvd2 - 21_04_10_FMNL1si_MitoBFP_TMRE 9.tif:c:1/2 - 21_04_10_FMNL1si_MitoBFP_TMRE 9</t>
  </si>
  <si>
    <t>21_04_10_TMRE_wave_ablation.mvd2 - 21_04_10_FMNL1si_MitoBFP_TMRE.tif:c:1/2 - 21_04_10_FMNL1si_MitoBFP_TMRE</t>
  </si>
  <si>
    <t>21_04_10_TMRE_wave_ablation.mvd2 - 21_04_10_NToligo_MitoBFP_TMRE 10.tif:c:1/2 - 21_04_10_NToligo_MitoBFP_TMRE 10</t>
  </si>
  <si>
    <t>21_04_10_TMRE_wave_ablation.mvd2 - 21_04_10_NToligo_MitoBFP_TMRE 11.tif:c:1/2 - 21_04_10_NToligo_MitoBFP_TMRE 11</t>
  </si>
  <si>
    <t>21_04_10_TMRE_wave_ablation.mvd2 - 21_04_10_NToligo_MitoBFP_TMRE 12.tif:c:1/2 - 21_04_10_NToligo_MitoBFP_TMRE 12</t>
  </si>
  <si>
    <t>21_04_10_TMRE_wave_ablation.mvd2 - 21_04_10_NToligo_MitoBFP_TMRE 13.tif:c:1/2 - 21_04_10_NToligo_MitoBFP_TMRE 13</t>
  </si>
  <si>
    <t>21_04_10_TMRE_wave_ablation.mvd2 - 21_04_10_NToligo_MitoBFP_TMRE 14.tif:c:1/2 - 21_04_10_NToligo_MitoBFP_TMRE 14</t>
  </si>
  <si>
    <t>21_04_10_TMRE_wave_ablation.mvd2 - 21_04_10_NToligo_MitoBFP_TMRE 15.tif:c:1/2 - 21_04_10_NToligo_MitoBFP_TMRE 15</t>
  </si>
  <si>
    <t>21_04_10_TMRE_wave_ablation.mvd2 - 21_04_10_NToligo_MitoBFP_TMRE 16.tif:c:1/2 - 21_04_10_NToligo_MitoBFP_TMRE 16</t>
  </si>
  <si>
    <t>21_04_10_TMRE_wave_ablation.mvd2 - 21_04_10_NToligo_MitoBFP_TMRE 17.tif:c:1/2 - 21_04_10_NToligo_MitoBFP_TMRE 17</t>
  </si>
  <si>
    <t>21_04_10_TMRE_wave_ablation.mvd2 - 21_04_10_NToligo_MitoBFP_TMRE 18.tif:c:1/2 - 21_04_10_NToligo_MitoBFP_TMRE 18</t>
  </si>
  <si>
    <t>21_04_10_TMRE_wave_ablation.mvd2 - 21_04_10_NToligo_MitoBFP_TMRE 19.tif:c:1/2 - 21_04_10_NToligo_MitoBFP_TMRE 19</t>
  </si>
  <si>
    <t>21_04_10_TMRE_wave_ablation.mvd2 - 21_04_10_NToligo_MitoBFP_TMRE 2.tif:c:1/2 - 21_04_10_NToligo_MitoBFP_TMRE 2</t>
  </si>
  <si>
    <t>21_04_10_TMRE_wave_ablation.mvd2 - 21_04_10_NToligo_MitoBFP_TMRE 20.tif:c:1/2 - 21_04_10_NToligo_MitoBFP_TMRE 20</t>
  </si>
  <si>
    <t>21_04_10_TMRE_wave_ablation.mvd2 - 21_04_10_NToligo_MitoBFP_TMRE 3.tif:c:1/2 - 21_04_10_NToligo_MitoBFP_TMRE 3</t>
  </si>
  <si>
    <t>21_04_10_TMRE_wave_ablation.mvd2 - 21_04_10_NToligo_MitoBFP_TMRE 4.tif:c:1/2 - 21_04_10_NToligo_MitoBFP_TMRE 4</t>
  </si>
  <si>
    <t>21_04_10_TMRE_wave_ablation.mvd2 - 21_04_10_NToligo_MitoBFP_TMRE 5.tif:c:1/2 - 21_04_10_NToligo_MitoBFP_TMRE 5</t>
  </si>
  <si>
    <t>21_04_10_TMRE_wave_ablation.mvd2 - 21_04_10_NToligo_MitoBFP_TMRE 6.tif:c:1/2 - 21_04_10_NToligo_MitoBFP_TMRE 6</t>
  </si>
  <si>
    <t>21_04_10_TMRE_wave_ablation.mvd2 - 21_04_10_NToligo_MitoBFP_TMRE 7.tif:c:1/2 - 21_04_10_NToligo_MitoBFP_TMRE 7</t>
  </si>
  <si>
    <t>21_04_10_TMRE_wave_ablation.mvd2 - 21_04_10_NToligo_MitoBFP_TMRE 8.tif:c:1/2 - 21_04_10_NToligo_MitoBFP_TMRE 8</t>
  </si>
  <si>
    <t>21_04_10_TMRE_wave_ablation.mvd2 - 21_04_10_NToligo_MitoBFP_TMRE 9.tif:c:1/2 - 21_04_10_NToligo_MitoBFP_TMRE 9</t>
  </si>
  <si>
    <t>21_04_10_TMRE_wave_ablation.mvd2 - 21_04_10_NToligo_MitoBFP_TMRE.tif:c:1/2 - 21_04_10_NToligo_MitoBFP_TMRE</t>
  </si>
  <si>
    <t>NT vs FMNL1 vs ARP1 rep1</t>
  </si>
  <si>
    <t>NT vs FMNL1 vs ARP3 rep2</t>
  </si>
  <si>
    <t>backgrnd = 470.807</t>
  </si>
  <si>
    <t>21_04_11_TMRE_wave_ablation.mvd2 - 21_04_11_Arp3_MitoBFP_TMRE 10.tif:c:1/2 - 21_04_11_Arp3_MitoBFP_TMRE 10</t>
  </si>
  <si>
    <t>21_04_11_TMRE_wave_ablation.mvd2 - 21_04_11_Arp3_MitoBFP_TMRE 11.tif:c:1/2 - 21_04_11_Arp3_MitoBFP_TMRE 11</t>
  </si>
  <si>
    <t>21_04_11_TMRE_wave_ablation.mvd2 - 21_04_11_Arp3_MitoBFP_TMRE 12.tif:c:1/2 - 21_04_11_Arp3_MitoBFP_TMRE 12</t>
  </si>
  <si>
    <t>21_04_11_TMRE_wave_ablation.mvd2 - 21_04_11_Arp3_MitoBFP_TMRE 13.tif:c:1/2 - 21_04_11_Arp3_MitoBFP_TMRE 13</t>
  </si>
  <si>
    <t>21_04_11_TMRE_wave_ablation.mvd2 - 21_04_11_Arp3_MitoBFP_TMRE 14.tif:c:1/2 - 21_04_11_Arp3_MitoBFP_TMRE 14</t>
  </si>
  <si>
    <t>21_04_11_TMRE_wave_ablation.mvd2 - 21_04_11_Arp3_MitoBFP_TMRE 15.tif:c:1/2 - 21_04_11_Arp3_MitoBFP_TMRE 15</t>
  </si>
  <si>
    <t>21_04_11_TMRE_wave_ablation.mvd2 - 21_04_11_Arp3_MitoBFP_TMRE 16.tif:c:1/2 - 21_04_11_Arp3_MitoBFP_TMRE 16</t>
  </si>
  <si>
    <t>21_04_11_TMRE_wave_ablation.mvd2 - 21_04_11_Arp3_MitoBFP_TMRE 17.tif:c:1/2 - 21_04_11_Arp3_MitoBFP_TMRE 17</t>
  </si>
  <si>
    <t>21_04_11_TMRE_wave_ablation.mvd2 - 21_04_11_Arp3_MitoBFP_TMRE 18.tif:c:1/2 - 21_04_11_Arp3_MitoBFP_TMRE 18</t>
  </si>
  <si>
    <t>21_04_11_TMRE_wave_ablation.mvd2 - 21_04_11_Arp3_MitoBFP_TMRE 19.tif:c:1/2 - 21_04_11_Arp3_MitoBFP_TMRE 19</t>
  </si>
  <si>
    <t>21_04_11_TMRE_wave_ablation.mvd2 - 21_04_11_Arp3_MitoBFP_TMRE 2.tif:c:1/2 - 21_04_11_Arp3_MitoBFP_TMRE 2</t>
  </si>
  <si>
    <t>21_04_11_TMRE_wave_ablation.mvd2 - 21_04_11_Arp3_MitoBFP_TMRE 20.tif:c:1/2 - 21_04_11_Arp3_MitoBFP_TMRE 20</t>
  </si>
  <si>
    <t>21_04_11_TMRE_wave_ablation.mvd2 - 21_04_11_Arp3_MitoBFP_TMRE 3.tif:c:1/2 - 21_04_11_Arp3_MitoBFP_TMRE 3</t>
  </si>
  <si>
    <t>21_04_11_TMRE_wave_ablation.mvd2 - 21_04_11_Arp3_MitoBFP_TMRE 4.tif:c:1/2 - 21_04_11_Arp3_MitoBFP_TMRE 4</t>
  </si>
  <si>
    <t>21_04_11_TMRE_wave_ablation.mvd2 - 21_04_11_Arp3_MitoBFP_TMRE 5.tif:c:1/2 - 21_04_11_Arp3_MitoBFP_TMRE 5</t>
  </si>
  <si>
    <t>21_04_11_TMRE_wave_ablation.mvd2 - 21_04_11_Arp3_MitoBFP_TMRE 6.tif:c:1/2 - 21_04_11_Arp3_MitoBFP_TMRE 6</t>
  </si>
  <si>
    <t>21_04_11_TMRE_wave_ablation.mvd2 - 21_04_11_Arp3_MitoBFP_TMRE 7.tif:c:1/2 - 21_04_11_Arp3_MitoBFP_TMRE 7</t>
  </si>
  <si>
    <t>21_04_11_TMRE_wave_ablation.mvd2 - 21_04_11_Arp3_MitoBFP_TMRE 8.tif:c:1/2 - 21_04_11_Arp3_MitoBFP_TMRE 8</t>
  </si>
  <si>
    <t>21_04_11_TMRE_wave_ablation.mvd2 - 21_04_11_Arp3_MitoBFP_TMRE 9.tif:c:1/2 - 21_04_11_Arp3_MitoBFP_TMRE 9</t>
  </si>
  <si>
    <t>21_04_11_TMRE_wave_ablation.mvd2 - 21_04_11_Arp3_MitoBFP_TMRE.tif:c:1/2 - 21_04_11_Arp3_MitoBFP_TMRE</t>
  </si>
  <si>
    <t>21_04_11_TMRE_wave_ablation.mvd2 - 21_04_11_FMNL1_MitoBFP_TMRE 10.tif:c:1/2 - 21_04_11_FMNL1_MitoBFP_TMRE 10</t>
  </si>
  <si>
    <t>21_04_11_TMRE_wave_ablation.mvd2 - 21_04_11_FMNL1_MitoBFP_TMRE 11.tif:c:1/2 - 21_04_11_FMNL1_MitoBFP_TMRE 11</t>
  </si>
  <si>
    <t>21_04_11_TMRE_wave_ablation.mvd2 - 21_04_11_FMNL1_MitoBFP_TMRE 12.tif:c:1/2 - 21_04_11_FMNL1_MitoBFP_TMRE 12</t>
  </si>
  <si>
    <t>21_04_11_TMRE_wave_ablation.mvd2 - 21_04_11_FMNL1_MitoBFP_TMRE 13.tif:c:1/2 - 21_04_11_FMNL1_MitoBFP_TMRE 13</t>
  </si>
  <si>
    <t>21_04_11_TMRE_wave_ablation.mvd2 - 21_04_11_FMNL1_MitoBFP_TMRE 14.tif:c:1/2 - 21_04_11_FMNL1_MitoBFP_TMRE 14</t>
  </si>
  <si>
    <t>21_04_11_TMRE_wave_ablation.mvd2 - 21_04_11_FMNL1_MitoBFP_TMRE 15.tif:c:1/2 - 21_04_11_FMNL1_MitoBFP_TMRE 15</t>
  </si>
  <si>
    <t>21_04_11_TMRE_wave_ablation.mvd2 - 21_04_11_FMNL1_MitoBFP_TMRE 16.tif:c:1/2 - 21_04_11_FMNL1_MitoBFP_TMRE 16</t>
  </si>
  <si>
    <t>21_04_11_TMRE_wave_ablation.mvd2 - 21_04_11_FMNL1_MitoBFP_TMRE 17.tif:c:1/2 - 21_04_11_FMNL1_MitoBFP_TMRE 17</t>
  </si>
  <si>
    <t>21_04_11_TMRE_wave_ablation.mvd2 - 21_04_11_FMNL1_MitoBFP_TMRE 18.tif:c:1/2 - 21_04_11_FMNL1_MitoBFP_TMRE 18</t>
  </si>
  <si>
    <t>21_04_11_TMRE_wave_ablation.mvd2 - 21_04_11_FMNL1_MitoBFP_TMRE 19.tif:c:1/2 - 21_04_11_FMNL1_MitoBFP_TMRE 19</t>
  </si>
  <si>
    <t>21_04_11_TMRE_wave_ablation.mvd2 - 21_04_11_FMNL1_MitoBFP_TMRE 2.tif:c:1/2 - 21_04_11_FMNL1_MitoBFP_TMRE 2</t>
  </si>
  <si>
    <t>21_04_11_TMRE_wave_ablation.mvd2 - 21_04_11_FMNL1_MitoBFP_TMRE 20.tif:c:1/2 - 21_04_11_FMNL1_MitoBFP_TMRE 20</t>
  </si>
  <si>
    <t>21_04_11_TMRE_wave_ablation.mvd2 - 21_04_11_FMNL1_MitoBFP_TMRE 3.tif:c:1/2 - 21_04_11_FMNL1_MitoBFP_TMRE 3</t>
  </si>
  <si>
    <t>21_04_11_TMRE_wave_ablation.mvd2 - 21_04_11_FMNL1_MitoBFP_TMRE 4.tif:c:1/2 - 21_04_11_FMNL1_MitoBFP_TMRE 4</t>
  </si>
  <si>
    <t>21_04_11_TMRE_wave_ablation.mvd2 - 21_04_11_FMNL1_MitoBFP_TMRE 5.tif:c:1/2 - 21_04_11_FMNL1_MitoBFP_TMRE 5</t>
  </si>
  <si>
    <t>21_04_11_TMRE_wave_ablation.mvd2 - 21_04_11_FMNL1_MitoBFP_TMRE 6.tif:c:1/2 - 21_04_11_FMNL1_MitoBFP_TMRE 6</t>
  </si>
  <si>
    <t>21_04_11_TMRE_wave_ablation.mvd2 - 21_04_11_FMNL1_MitoBFP_TMRE 7.tif:c:1/2 - 21_04_11_FMNL1_MitoBFP_TMRE 7</t>
  </si>
  <si>
    <t>21_04_11_TMRE_wave_ablation.mvd2 - 21_04_11_FMNL1_MitoBFP_TMRE 8.tif:c:1/2 - 21_04_11_FMNL1_MitoBFP_TMRE 8</t>
  </si>
  <si>
    <t>21_04_11_TMRE_wave_ablation.mvd2 - 21_04_11_FMNL1_MitoBFP_TMRE 9.tif:c:1/2 - 21_04_11_FMNL1_MitoBFP_TMRE 9</t>
  </si>
  <si>
    <t>21_04_11_TMRE_wave_ablation.mvd2 - 21_04_11_FMNL1_MitoBFP_TMRE.tif:c:1/2 - 21_04_11_FMNL1_MitoBFP_TMRE</t>
  </si>
  <si>
    <t>21_04_11_TMRE_wave_ablation.mvd2 - 21_04_11_NToligo_MitoBFP_TMRE 10.tif:c:1/2 - 21_04_11_NToligo_MitoBFP_TMRE 10</t>
  </si>
  <si>
    <t>21_04_11_TMRE_wave_ablation.mvd2 - 21_04_11_NToligo_MitoBFP_TMRE 11.tif:c:1/2 - 21_04_11_NToligo_MitoBFP_TMRE 11</t>
  </si>
  <si>
    <t>21_04_11_TMRE_wave_ablation.mvd2 - 21_04_11_NToligo_MitoBFP_TMRE 12.tif:c:1/2 - 21_04_11_NToligo_MitoBFP_TMRE 12</t>
  </si>
  <si>
    <t>21_04_11_TMRE_wave_ablation.mvd2 - 21_04_11_NToligo_MitoBFP_TMRE 13.tif:c:1/2 - 21_04_11_NToligo_MitoBFP_TMRE 13</t>
  </si>
  <si>
    <t>21_04_11_TMRE_wave_ablation.mvd2 - 21_04_11_NToligo_MitoBFP_TMRE 14.tif:c:1/2 - 21_04_11_NToligo_MitoBFP_TMRE 14</t>
  </si>
  <si>
    <t>21_04_11_TMRE_wave_ablation.mvd2 - 21_04_11_NToligo_MitoBFP_TMRE 15.tif:c:1/2 - 21_04_11_NToligo_MitoBFP_TMRE 15</t>
  </si>
  <si>
    <t>21_04_11_TMRE_wave_ablation.mvd2 - 21_04_11_NToligo_MitoBFP_TMRE 16.tif:c:1/2 - 21_04_11_NToligo_MitoBFP_TMRE 16</t>
  </si>
  <si>
    <t>21_04_11_TMRE_wave_ablation.mvd2 - 21_04_11_NToligo_MitoBFP_TMRE 17.tif:c:1/2 - 21_04_11_NToligo_MitoBFP_TMRE 17</t>
  </si>
  <si>
    <t>21_04_11_TMRE_wave_ablation.mvd2 - 21_04_11_NToligo_MitoBFP_TMRE 18.tif:c:1/2 - 21_04_11_NToligo_MitoBFP_TMRE 18</t>
  </si>
  <si>
    <t>21_04_11_TMRE_wave_ablation.mvd2 - 21_04_11_NToligo_MitoBFP_TMRE 19.tif:c:1/2 - 21_04_11_NToligo_MitoBFP_TMRE 19</t>
  </si>
  <si>
    <t>21_04_11_TMRE_wave_ablation.mvd2 - 21_04_11_NToligo_MitoBFP_TMRE 2.tif:c:1/2 - 21_04_11_NToligo_MitoBFP_TMRE 2</t>
  </si>
  <si>
    <t>21_04_11_TMRE_wave_ablation.mvd2 - 21_04_11_NToligo_MitoBFP_TMRE 20.tif:c:1/2 - 21_04_11_NToligo_MitoBFP_TMRE 20</t>
  </si>
  <si>
    <t>21_04_11_TMRE_wave_ablation.mvd2 - 21_04_11_NToligo_MitoBFP_TMRE 3.tif:c:1/2 - 21_04_11_NToligo_MitoBFP_TMRE 3</t>
  </si>
  <si>
    <t>21_04_11_TMRE_wave_ablation.mvd2 - 21_04_11_NToligo_MitoBFP_TMRE 4.tif:c:1/2 - 21_04_11_NToligo_MitoBFP_TMRE 4</t>
  </si>
  <si>
    <t>21_04_11_TMRE_wave_ablation.mvd2 - 21_04_11_NToligo_MitoBFP_TMRE 5.tif:c:1/2 - 21_04_11_NToligo_MitoBFP_TMRE 5</t>
  </si>
  <si>
    <t>21_04_11_TMRE_wave_ablation.mvd2 - 21_04_11_NToligo_MitoBFP_TMRE 6.tif:c:1/2 - 21_04_11_NToligo_MitoBFP_TMRE 6</t>
  </si>
  <si>
    <t>21_04_11_TMRE_wave_ablation.mvd2 - 21_04_11_NToligo_MitoBFP_TMRE 7.tif:c:1/2 - 21_04_11_NToligo_MitoBFP_TMRE 7</t>
  </si>
  <si>
    <t>21_04_11_TMRE_wave_ablation.mvd2 - 21_04_11_NToligo_MitoBFP_TMRE 8.tif:c:1/2 - 21_04_11_NToligo_MitoBFP_TMRE 8</t>
  </si>
  <si>
    <t>21_04_11_TMRE_wave_ablation.mvd2 - 21_04_11_NToligo_MitoBFP_TMRE 9.tif:c:1/2 - 21_04_11_NToligo_MitoBFP_TMRE 9</t>
  </si>
  <si>
    <t>21_04_11_TMRE_wave_ablation.mvd2 - 21_04_11_NToligo_MitoBFP_TMRE.tif:c:1/2 - 21_04_11_NToligo_MitoBFP_TMRE</t>
  </si>
  <si>
    <t>NT vs FMNL1 vs ARP3 rep 3</t>
  </si>
  <si>
    <t>bckgnrd = 463.002</t>
  </si>
  <si>
    <t>21_04_12_TMRE_wave_Ablation.mvd2 - 21_04_12_Arp3_MitoBFP_TMRE 10.tif:c:1/2 - 21_04_12_Arp3_MitoBFP_TMRE 10</t>
  </si>
  <si>
    <t>21_04_12_TMRE_wave_Ablation.mvd2 - 21_04_12_Arp3_MitoBFP_TMRE 11.tif:c:1/2 - 21_04_12_Arp3_MitoBFP_TMRE 11</t>
  </si>
  <si>
    <t>21_04_12_TMRE_wave_Ablation.mvd2 - 21_04_12_Arp3_MitoBFP_TMRE 12.tif:c:1/2 - 21_04_12_Arp3_MitoBFP_TMRE 12</t>
  </si>
  <si>
    <t>21_04_12_TMRE_wave_Ablation.mvd2 - 21_04_12_Arp3_MitoBFP_TMRE 13.tif:c:1/2 - 21_04_12_Arp3_MitoBFP_TMRE 13</t>
  </si>
  <si>
    <t>21_04_12_TMRE_wave_Ablation.mvd2 - 21_04_12_Arp3_MitoBFP_TMRE 14.tif:c:1/2 - 21_04_12_Arp3_MitoBFP_TMRE 14</t>
  </si>
  <si>
    <t>21_04_12_TMRE_wave_Ablation.mvd2 - 21_04_12_Arp3_MitoBFP_TMRE 15.tif:c:1/2 - 21_04_12_Arp3_MitoBFP_TMRE 15</t>
  </si>
  <si>
    <t>21_04_12_TMRE_wave_Ablation.mvd2 - 21_04_12_Arp3_MitoBFP_TMRE 16.tif:c:1/2 - 21_04_12_Arp3_MitoBFP_TMRE 16</t>
  </si>
  <si>
    <t>21_04_12_TMRE_wave_Ablation.mvd2 - 21_04_12_Arp3_MitoBFP_TMRE 17.tif:c:1/2 - 21_04_12_Arp3_MitoBFP_TMRE 17</t>
  </si>
  <si>
    <t>21_04_12_TMRE_wave_Ablation.mvd2 - 21_04_12_Arp3_MitoBFP_TMRE 18.tif:c:1/2 - 21_04_12_Arp3_MitoBFP_TMRE 18</t>
  </si>
  <si>
    <t>21_04_12_TMRE_wave_Ablation.mvd2 - 21_04_12_Arp3_MitoBFP_TMRE 19.tif:c:1/2 - 21_04_12_Arp3_MitoBFP_TMRE 19</t>
  </si>
  <si>
    <t>21_04_12_TMRE_wave_Ablation.mvd2 - 21_04_12_Arp3_MitoBFP_TMRE 2.tif:c:1/2 - 21_04_12_Arp3_MitoBFP_TMRE 2</t>
  </si>
  <si>
    <t>21_04_12_TMRE_wave_Ablation.mvd2 - 21_04_12_Arp3_MitoBFP_TMRE 20.tif:c:1/2 - 21_04_12_Arp3_MitoBFP_TMRE 20</t>
  </si>
  <si>
    <t>21_04_12_TMRE_wave_Ablation.mvd2 - 21_04_12_Arp3_MitoBFP_TMRE 3.tif:c:1/2 - 21_04_12_Arp3_MitoBFP_TMRE 3</t>
  </si>
  <si>
    <t>21_04_12_TMRE_wave_Ablation.mvd2 - 21_04_12_Arp3_MitoBFP_TMRE 4.tif:c:1/2 - 21_04_12_Arp3_MitoBFP_TMRE 4</t>
  </si>
  <si>
    <t>21_04_12_TMRE_wave_Ablation.mvd2 - 21_04_12_Arp3_MitoBFP_TMRE 5.tif:c:1/2 - 21_04_12_Arp3_MitoBFP_TMRE 5</t>
  </si>
  <si>
    <t>21_04_12_TMRE_wave_Ablation.mvd2 - 21_04_12_Arp3_MitoBFP_TMRE 6.tif:c:1/2 - 21_04_12_Arp3_MitoBFP_TMRE 6</t>
  </si>
  <si>
    <t>21_04_12_TMRE_wave_Ablation.mvd2 - 21_04_12_Arp3_MitoBFP_TMRE 7.tif:c:1/2 - 21_04_12_Arp3_MitoBFP_TMRE 7</t>
  </si>
  <si>
    <t>21_04_12_TMRE_wave_Ablation.mvd2 - 21_04_12_Arp3_MitoBFP_TMRE 8.tif:c:1/2 - 21_04_12_Arp3_MitoBFP_TMRE 8</t>
  </si>
  <si>
    <t>21_04_12_TMRE_wave_Ablation.mvd2 - 21_04_12_Arp3_MitoBFP_TMRE 9.tif:c:1/2 - 21_04_12_Arp3_MitoBFP_TMRE 9</t>
  </si>
  <si>
    <t>21_04_12_TMRE_wave_Ablation.mvd2 - 21_04_12_Arp3_MitoBFP_TMRE.tif:c:1/2 - 21_04_12_Arp3_MitoBFP_TMRE</t>
  </si>
  <si>
    <t>21_04_12_TMRE_wave_Ablation.mvd2 - 21_04_12_FMNL1_MitoBFP_TMRE 10.tif:c:1/2 - 21_04_12_FMNL1_MitoBFP_TMRE 10</t>
  </si>
  <si>
    <t>21_04_12_TMRE_wave_Ablation.mvd2 - 21_04_12_FMNL1_MitoBFP_TMRE 11.tif:c:1/2 - 21_04_12_FMNL1_MitoBFP_TMRE 11</t>
  </si>
  <si>
    <t>21_04_12_TMRE_wave_Ablation.mvd2 - 21_04_12_FMNL1_MitoBFP_TMRE 12.tif:c:1/2 - 21_04_12_FMNL1_MitoBFP_TMRE 12</t>
  </si>
  <si>
    <t>21_04_12_TMRE_wave_Ablation.mvd2 - 21_04_12_FMNL1_MitoBFP_TMRE 13.tif:c:1/2 - 21_04_12_FMNL1_MitoBFP_TMRE 13</t>
  </si>
  <si>
    <t>21_04_12_TMRE_wave_Ablation.mvd2 - 21_04_12_FMNL1_MitoBFP_TMRE 14.tif:c:1/2 - 21_04_12_FMNL1_MitoBFP_TMRE 14</t>
  </si>
  <si>
    <t>21_04_12_TMRE_wave_Ablation.mvd2 - 21_04_12_FMNL1_MitoBFP_TMRE 15.tif:c:1/2 - 21_04_12_FMNL1_MitoBFP_TMRE 15</t>
  </si>
  <si>
    <t>21_04_12_TMRE_wave_Ablation.mvd2 - 21_04_12_FMNL1_MitoBFP_TMRE 16.tif:c:1/2 - 21_04_12_FMNL1_MitoBFP_TMRE 16</t>
  </si>
  <si>
    <t>21_04_12_TMRE_wave_Ablation.mvd2 - 21_04_12_FMNL1_MitoBFP_TMRE 17.tif:c:1/2 - 21_04_12_FMNL1_MitoBFP_TMRE 17</t>
  </si>
  <si>
    <t>21_04_12_TMRE_wave_Ablation.mvd2 - 21_04_12_FMNL1_MitoBFP_TMRE 18.tif:c:1/2 - 21_04_12_FMNL1_MitoBFP_TMRE 18</t>
  </si>
  <si>
    <t>21_04_12_TMRE_wave_Ablation.mvd2 - 21_04_12_FMNL1_MitoBFP_TMRE 19.tif:c:1/2 - 21_04_12_FMNL1_MitoBFP_TMRE 19</t>
  </si>
  <si>
    <t>21_04_12_TMRE_wave_Ablation.mvd2 - 21_04_12_FMNL1_MitoBFP_TMRE 2.tif:c:1/2 - 21_04_12_FMNL1_MitoBFP_TMRE 2</t>
  </si>
  <si>
    <t>21_04_12_TMRE_wave_Ablation.mvd2 - 21_04_12_FMNL1_MitoBFP_TMRE 20.tif:c:1/2 - 21_04_12_FMNL1_MitoBFP_TMRE 20</t>
  </si>
  <si>
    <t>21_04_12_TMRE_wave_Ablation.mvd2 - 21_04_12_FMNL1_MitoBFP_TMRE 3.tif:c:1/2 - 21_04_12_FMNL1_MitoBFP_TMRE 3</t>
  </si>
  <si>
    <t>21_04_12_TMRE_wave_Ablation.mvd2 - 21_04_12_FMNL1_MitoBFP_TMRE 4.tif:c:1/2 - 21_04_12_FMNL1_MitoBFP_TMRE 4</t>
  </si>
  <si>
    <t>21_04_12_TMRE_wave_Ablation.mvd2 - 21_04_12_FMNL1_MitoBFP_TMRE 5.tif:c:1/2 - 21_04_12_FMNL1_MitoBFP_TMRE 5</t>
  </si>
  <si>
    <t>21_04_12_TMRE_wave_Ablation.mvd2 - 21_04_12_FMNL1_MitoBFP_TMRE 6.tif:c:1/2 - 21_04_12_FMNL1_MitoBFP_TMRE 6</t>
  </si>
  <si>
    <t>21_04_12_TMRE_wave_Ablation.mvd2 - 21_04_12_FMNL1_MitoBFP_TMRE 7.tif:c:1/2 - 21_04_12_FMNL1_MitoBFP_TMRE 7</t>
  </si>
  <si>
    <t>21_04_12_TMRE_wave_Ablation.mvd2 - 21_04_12_FMNL1_MitoBFP_TMRE 8.tif:c:1/2 - 21_04_12_FMNL1_MitoBFP_TMRE 8</t>
  </si>
  <si>
    <t>21_04_12_TMRE_wave_Ablation.mvd2 - 21_04_12_FMNL1_MitoBFP_TMRE 9.tif:c:1/2 - 21_04_12_FMNL1_MitoBFP_TMRE 9</t>
  </si>
  <si>
    <t>21_04_12_TMRE_wave_Ablation.mvd2 - 21_04_12_FMNL1_MitoBFP_TMRE.tif:c:1/2 - 21_04_12_FMNL1_MitoBFP_TMRE</t>
  </si>
  <si>
    <t>21_04_12_TMRE_wave_Ablation.mvd2 - 21_04_12_NToligo_MitoBFP_TMRE 10.tif:c:1/2 - 21_04_12_NToligo_MitoBFP_TMRE 10</t>
  </si>
  <si>
    <t>21_04_12_TMRE_wave_Ablation.mvd2 - 21_04_12_NToligo_MitoBFP_TMRE 11.tif:c:1/2 - 21_04_12_NToligo_MitoBFP_TMRE 11</t>
  </si>
  <si>
    <t>21_04_12_TMRE_wave_Ablation.mvd2 - 21_04_12_NToligo_MitoBFP_TMRE 12.tif:c:1/2 - 21_04_12_NToligo_MitoBFP_TMRE 12</t>
  </si>
  <si>
    <t>21_04_12_TMRE_wave_Ablation.mvd2 - 21_04_12_NToligo_MitoBFP_TMRE 13.tif:c:1/2 - 21_04_12_NToligo_MitoBFP_TMRE 13</t>
  </si>
  <si>
    <t>21_04_12_TMRE_wave_Ablation.mvd2 - 21_04_12_NToligo_MitoBFP_TMRE 14.tif:c:1/2 - 21_04_12_NToligo_MitoBFP_TMRE 14</t>
  </si>
  <si>
    <t>21_04_12_TMRE_wave_Ablation.mvd2 - 21_04_12_NToligo_MitoBFP_TMRE 15.tif:c:1/2 - 21_04_12_NToligo_MitoBFP_TMRE 15</t>
  </si>
  <si>
    <t>21_04_12_TMRE_wave_Ablation.mvd2 - 21_04_12_NToligo_MitoBFP_TMRE 16.tif:c:1/2 - 21_04_12_NToligo_MitoBFP_TMRE 16</t>
  </si>
  <si>
    <t>21_04_12_TMRE_wave_Ablation.mvd2 - 21_04_12_NToligo_MitoBFP_TMRE 17.tif:c:1/2 - 21_04_12_NToligo_MitoBFP_TMRE 17</t>
  </si>
  <si>
    <t>21_04_12_TMRE_wave_Ablation.mvd2 - 21_04_12_NToligo_MitoBFP_TMRE 18.tif:c:1/2 - 21_04_12_NToligo_MitoBFP_TMRE 18</t>
  </si>
  <si>
    <t>21_04_12_TMRE_wave_Ablation.mvd2 - 21_04_12_NToligo_MitoBFP_TMRE 19.tif:c:1/2 - 21_04_12_NToligo_MitoBFP_TMRE 19</t>
  </si>
  <si>
    <t>21_04_12_TMRE_wave_Ablation.mvd2 - 21_04_12_NToligo_MitoBFP_TMRE 2.tif:c:1/2 - 21_04_12_NToligo_MitoBFP_TMRE 2</t>
  </si>
  <si>
    <t>21_04_12_TMRE_wave_Ablation.mvd2 - 21_04_12_NToligo_MitoBFP_TMRE 20.tif:c:1/2 - 21_04_12_NToligo_MitoBFP_TMRE 20</t>
  </si>
  <si>
    <t>21_04_12_TMRE_wave_Ablation.mvd2 - 21_04_12_NToligo_MitoBFP_TMRE 3.tif:c:1/2 - 21_04_12_NToligo_MitoBFP_TMRE 3</t>
  </si>
  <si>
    <t>21_04_12_TMRE_wave_Ablation.mvd2 - 21_04_12_NToligo_MitoBFP_TMRE 4.tif:c:1/2 - 21_04_12_NToligo_MitoBFP_TMRE 4</t>
  </si>
  <si>
    <t>21_04_12_TMRE_wave_Ablation.mvd2 - 21_04_12_NToligo_MitoBFP_TMRE 5.tif:c:1/2 - 21_04_12_NToligo_MitoBFP_TMRE 5</t>
  </si>
  <si>
    <t>21_04_12_TMRE_wave_Ablation.mvd2 - 21_04_12_NToligo_MitoBFP_TMRE 6.tif:c:1/2 - 21_04_12_NToligo_MitoBFP_TMRE 6</t>
  </si>
  <si>
    <t>21_04_12_TMRE_wave_Ablation.mvd2 - 21_04_12_NToligo_MitoBFP_TMRE 7.tif:c:1/2 - 21_04_12_NToligo_MitoBFP_TMRE 7</t>
  </si>
  <si>
    <t>21_04_12_TMRE_wave_Ablation.mvd2 - 21_04_12_NToligo_MitoBFP_TMRE 8.tif:c:1/2 - 21_04_12_NToligo_MitoBFP_TMRE 8</t>
  </si>
  <si>
    <t>21_04_12_TMRE_wave_Ablation.mvd2 - 21_04_12_NToligo_MitoBFP_TMRE 9.tif:c:1/2 - 21_04_12_NToligo_MitoBFP_TMRE 9</t>
  </si>
  <si>
    <t>21_04_12_TMRE_wave_Ablation.mvd2 - 21_04_12_NToligo_MitoBFP_TMRE.tif:c:1/2 - 21_04_12_NToligo_MitoBFP_TMRE</t>
  </si>
  <si>
    <t>Fig3C</t>
  </si>
  <si>
    <t>Control</t>
  </si>
  <si>
    <t>FMNL1 si</t>
  </si>
  <si>
    <t>*different lines represent different biological replicates</t>
  </si>
  <si>
    <t>Example trace:</t>
  </si>
  <si>
    <t>time</t>
  </si>
  <si>
    <t>Fig3E</t>
  </si>
  <si>
    <t>FMNL1 rep1</t>
  </si>
  <si>
    <t>background mean fluor int: 522.53</t>
  </si>
  <si>
    <t>for neg values, make 0</t>
  </si>
  <si>
    <t>Picked cell based on CMDR. Closest to center</t>
  </si>
  <si>
    <t>chose background mean fluor by drwaing box  where there are no cells</t>
  </si>
  <si>
    <t>corr fluor</t>
  </si>
  <si>
    <t>bkgrnd</t>
  </si>
  <si>
    <t>21_03_05_FMNL1si_CellROX.mvd2 - 21_03_05_NToligo_CellROXgreen_CMDR 20:c:2/2 - 21_03_05_NToligo_CellROXgreen_CMDR 20</t>
  </si>
  <si>
    <t>21_03_05_FMNL1si_CellROX.mvd2 - 21_03_05_NToligo_CellROXgreen_CMDR 19:c:2/2 - 21_03_05_NToligo_CellROXgreen_CMDR 19</t>
  </si>
  <si>
    <t>21_03_05_FMNL1si_CellROX.mvd2 - 21_03_05_NToligo_CellROXgreen_CMDR 18:c:2/2 - 21_03_05_NToligo_CellROXgreen_CMDR 18</t>
  </si>
  <si>
    <t>21_03_05_FMNL1si_CellROX.mvd2 - 21_03_05_NToligo_CellROXgreen_CMDR 17:c:2/2 - 21_03_05_NToligo_CellROXgreen_CMDR 17</t>
  </si>
  <si>
    <t>21_03_05_FMNL1si_CellROX.mvd2 - 21_03_05_NToligo_CellROXgreen_CMDR 16:c:2/2 - 21_03_05_NToligo_CellROXgreen_CMDR 16</t>
  </si>
  <si>
    <t>21_03_05_FMNL1si_CellROX.mvd2 - 21_03_05_NToligo_CellROXgreen_CMDR 15:c:2/2 - 21_03_05_NToligo_CellROXgreen_CMDR 15</t>
  </si>
  <si>
    <t>21_03_05_FMNL1si_CellROX.mvd2 - 21_03_05_NToligo_CellROXgreen_CMDR 14:c:2/2 - 21_03_05_NToligo_CellROXgreen_CMDR 14</t>
  </si>
  <si>
    <t>21_03_05_FMNL1si_CellROX.mvd2 - 21_03_05_NToligo_CellROXgreen_CMDR 13:c:2/2 - 21_03_05_NToligo_CellROXgreen_CMDR 13</t>
  </si>
  <si>
    <t>21_03_05_FMNL1si_CellROX.mvd2 - 21_03_05_NToligo_CellROXgreen_CMDR 12:c:2/2 - 21_03_05_NToligo_CellROXgreen_CMDR 12</t>
  </si>
  <si>
    <t>21_03_05_FMNL1si_CellROX.mvd2 - 21_03_05_NToligo_CellROXgreen_CMDR 11:c:2/2 - 21_03_05_NToligo_CellROXgreen_CMDR 11</t>
  </si>
  <si>
    <t>21_03_05_FMNL1si_CellROX.mvd2 - 21_03_05_NToligo_CellROXgreen_CMDR 10:c:2/2 - 21_03_05_NToligo_CellROXgreen_CMDR 10</t>
  </si>
  <si>
    <t>21_03_05_FMNL1si_CellROX.mvd2 - 21_03_05_NToligo_CellROXgreen_CMDR 9:c:2/2 - 21_03_05_NToligo_CellROXgreen_CMDR 9</t>
  </si>
  <si>
    <t>21_03_05_FMNL1si_CellROX.mvd2 - 21_03_05_NToligo_CellROXgreen_CMDR 8:c:2/2 - 21_03_05_NToligo_CellROXgreen_CMDR 8</t>
  </si>
  <si>
    <t>21_03_05_FMNL1si_CellROX.mvd2 - 21_03_05_NToligo_CellROXgreen_CMDR 7:c:2/2 - 21_03_05_NToligo_CellROXgreen_CMDR 7</t>
  </si>
  <si>
    <t>21_03_05_FMNL1si_CellROX.mvd2 - 21_03_05_NToligo_CellROXgreen_CMDR 6:c:2/2 - 21_03_05_NToligo_CellROXgreen_CMDR 6</t>
  </si>
  <si>
    <t>21_03_05_FMNL1si_CellROX.mvd2 - 21_03_05_NToligo_CellROXgreen_CMDR 5:c:2/2 - 21_03_05_NToligo_CellROXgreen_CMDR 5</t>
  </si>
  <si>
    <t>21_03_05_FMNL1si_CellROX.mvd2 - 21_03_05_NToligo_CellROXgreen_CMDR 4:c:2/2 - 21_03_05_NToligo_CellROXgreen_CMDR 4</t>
  </si>
  <si>
    <t>21_03_05_FMNL1si_CellROX.mvd2 - 21_03_05_NToligo_CellROXgreen_CMDR 3:c:2/2 - 21_03_05_NToligo_CellROXgreen_CMDR 3</t>
  </si>
  <si>
    <t>21_03_05_FMNL1si_CellROX.mvd2 - 21_03_05_NToligo_CellROXgreen_CMDR 2:c:2/2 - 21_03_05_NToligo_CellROXgreen_CMDR 2</t>
  </si>
  <si>
    <t>21_03_05_FMNL1si_CellROX.mvd2 - 21_03_05_NToligo_CellROXgreen_CMDR:c:2/2 - 21_03_05_NToligo_CellROXgreen_CMDR</t>
  </si>
  <si>
    <t>21_03_05_FMNL1si_CellROX.mvd2 - 21_03_05_FMNL1si_CellROXgreen_CMDR 20:c:2/2 - 21_03_05_FMNL1si_CellROXgreen_CMDR 20</t>
  </si>
  <si>
    <t>21_03_05_FMNL1si_CellROX.mvd2 - 21_03_05_FMNL1si_CellROXgreen_CMDR 19:c:2/2 - 21_03_05_FMNL1si_CellROXgreen_CMDR 19</t>
  </si>
  <si>
    <t>21_03_05_FMNL1si_CellROX.mvd2 - 21_03_05_FMNL1si_CellROXgreen_CMDR 17:c:2/2 - 21_03_05_FMNL1si_CellROXgreen_CMDR 17</t>
  </si>
  <si>
    <t>21_03_05_FMNL1si_CellROX.mvd2 - 21_03_05_FMNL1si_CellROXgreen_CMDR 16:c:2/2 - 21_03_05_FMNL1si_CellROXgreen_CMDR 16</t>
  </si>
  <si>
    <t>21_03_05_FMNL1si_CellROX.mvd2 - 21_03_05_FMNL1si_CellROXgreen_CMDR 15:c:2/2 - 21_03_05_FMNL1si_CellROXgreen_CMDR 15</t>
  </si>
  <si>
    <t>21_03_05_FMNL1si_CellROX.mvd2 - 21_03_05_FMNL1si_CellROXgreen_CMDR 14:c:2/2 - 21_03_05_FMNL1si_CellROXgreen_CMDR 14</t>
  </si>
  <si>
    <t>21_03_05_FMNL1si_CellROX.mvd2 - 21_03_05_FMNL1si_CellROXgreen_CMDR 13:c:2/2 - 21_03_05_FMNL1si_CellROXgreen_CMDR 13</t>
  </si>
  <si>
    <t>21_03_05_FMNL1si_CellROX.mvd2 - 21_03_05_FMNL1si_CellROXgreen_CMDR 12:c:2/2 - 21_03_05_FMNL1si_CellROXgreen_CMDR 12</t>
  </si>
  <si>
    <t>21_03_05_FMNL1si_CellROX.mvd2 - 21_03_05_FMNL1si_CellROXgreen_CMDR 11:c:2/2 - 21_03_05_FMNL1si_CellROXgreen_CMDR 11</t>
  </si>
  <si>
    <t>21_03_05_FMNL1si_CellROX.mvd2 - 21_03_05_FMNL1si_CellROXgreen_CMDR 10:c:2/2 - 21_03_05_FMNL1si_CellROXgreen_CMDR 10</t>
  </si>
  <si>
    <t>21_03_05_FMNL1si_CellROX.mvd2 - 21_03_05_FMNL1si_CellROXgreen_CMDR 9:c:2/2 - 21_03_05_FMNL1si_CellROXgreen_CMDR 9</t>
  </si>
  <si>
    <t>21_03_05_FMNL1si_CellROX.mvd2 - 21_03_05_FMNL1si_CellROXgreen_CMDR 8:c:2/2 - 21_03_05_FMNL1si_CellROXgreen_CMDR 8</t>
  </si>
  <si>
    <t>21_03_05_FMNL1si_CellROX.mvd2 - 21_03_05_FMNL1si_CellROXgreen_CMDR 7:c:2/2 - 21_03_05_FMNL1si_CellROXgreen_CMDR 7</t>
  </si>
  <si>
    <t>21_03_05_FMNL1si_CellROX.mvd2 - 21_03_05_FMNL1si_CellROXgreen_CMDR 6:c:2/2 - 21_03_05_FMNL1si_CellROXgreen_CMDR 6</t>
  </si>
  <si>
    <t>21_03_05_FMNL1si_CellROX.mvd2 - 21_03_05_FMNL1si_CellROXgreen_CMDR 5:c:2/2 - 21_03_05_FMNL1si_CellROXgreen_CMDR 5</t>
  </si>
  <si>
    <t>21_03_05_FMNL1si_CellROX.mvd2 - 21_03_05_FMNL1si_CellROXgreen_CMDR 4:c:2/2 - 21_03_05_FMNL1si_CellROXgreen_CMDR 4</t>
  </si>
  <si>
    <t>21_03_05_FMNL1si_CellROX.mvd2 - 21_03_05_FMNL1si_CellROXgreen_CMDR 3:c:2/2 - 21_03_05_FMNL1si_CellROXgreen_CMDR 3</t>
  </si>
  <si>
    <t>21_03_05_FMNL1si_CellROX.mvd2 - 21_03_05_FMNL1si_CellROXgreen_CMDR 2:c:2/2 - 21_03_05_FMNL1si_CellROXgreen_CMDR 2</t>
  </si>
  <si>
    <t>21_03_05_FMNL1si_CellROX.mvd2 - 21_03_05_FMNL1si_CellROXgreen_CMDR:c:2/2 - 21_03_05_FMNL1si_CellROXgreen_CMDR</t>
  </si>
  <si>
    <t>FMNL1 rep2</t>
  </si>
  <si>
    <t>bckgrnd is 496.07</t>
  </si>
  <si>
    <t>corr fluor int</t>
  </si>
  <si>
    <t>21_03_06_FMNL1si_CellROX.mvd2 - 21_03_06_FMNL1si_CellROX_CMDR 20:c:2/2 - 21_03_06_FMNL1si_CellROX_CMDR 20</t>
  </si>
  <si>
    <t>21_03_06_FMNL1si_CellROX.mvd2 - 21_03_06_FMNL1si_CellROX_CMDR 19:c:2/2 - 21_03_06_FMNL1si_CellROX_CMDR 19</t>
  </si>
  <si>
    <t>21_03_06_FMNL1si_CellROX.mvd2 - 21_03_06_FMNL1si_CellROX_CMDR 18:c:2/2 - 21_03_06_FMNL1si_CellROX_CMDR 18</t>
  </si>
  <si>
    <t>21_03_06_FMNL1si_CellROX.mvd2 - 21_03_06_FMNL1si_CellROX_CMDR 17:c:2/2 - 21_03_06_FMNL1si_CellROX_CMDR 17</t>
  </si>
  <si>
    <t>21_03_06_FMNL1si_CellROX.mvd2 - 21_03_06_FMNL1si_CellROX_CMDR 16:c:2/2 - 21_03_06_FMNL1si_CellROX_CMDR 16</t>
  </si>
  <si>
    <t>21_03_06_FMNL1si_CellROX.mvd2 - 21_03_06_FMNL1si_CellROX_CMDR 15:c:2/2 - 21_03_06_FMNL1si_CellROX_CMDR 15</t>
  </si>
  <si>
    <t>21_03_06_FMNL1si_CellROX.mvd2 - 21_03_06_FMNL1si_CellROX_CMDR 14:c:2/2 - 21_03_06_FMNL1si_CellROX_CMDR 14</t>
  </si>
  <si>
    <t>21_03_06_FMNL1si_CellROX.mvd2 - 21_03_06_FMNL1si_CellROX_CMDR 13:c:2/2 - 21_03_06_FMNL1si_CellROX_CMDR 13</t>
  </si>
  <si>
    <t>21_03_06_FMNL1si_CellROX.mvd2 - 21_03_06_FMNL1si_CellROX_CMDR 12:c:2/2 - 21_03_06_FMNL1si_CellROX_CMDR 12</t>
  </si>
  <si>
    <t>21_03_06_FMNL1si_CellROX.mvd2 - 21_03_06_FMNL1si_CellROX_CMDR 11:c:2/2 - 21_03_06_FMNL1si_CellROX_CMDR 11</t>
  </si>
  <si>
    <t>21_03_06_FMNL1si_CellROX.mvd2 - 21_03_06_FMNL1si_CellROX_CMDR 10:c:2/2 - 21_03_06_FMNL1si_CellROX_CMDR 10</t>
  </si>
  <si>
    <t>21_03_06_FMNL1si_CellROX.mvd2 - 21_03_06_FMNL1si_CellROX_CMDR 9:c:2/2 - 21_03_06_FMNL1si_CellROX_CMDR 9</t>
  </si>
  <si>
    <t>21_03_06_FMNL1si_CellROX.mvd2 - 21_03_06_FMNL1si_CellROX_CMDR 8:c:2/2 - 21_03_06_FMNL1si_CellROX_CMDR 8</t>
  </si>
  <si>
    <t>21_03_06_FMNL1si_CellROX.mvd2 - 21_03_06_FMNL1si_CellROX_CMDR 7:c:2/2 - 21_03_06_FMNL1si_CellROX_CMDR 7</t>
  </si>
  <si>
    <t>21_03_06_FMNL1si_CellROX.mvd2 - 21_03_06_FMNL1si_CellROX_CMDR 6:c:2/2 - 21_03_06_FMNL1si_CellROX_CMDR 6</t>
  </si>
  <si>
    <t>21_03_06_FMNL1si_CellROX.mvd2 - 21_03_06_FMNL1si_CellROX_CMDR 5:c:2/2 - 21_03_06_FMNL1si_CellROX_CMDR 5</t>
  </si>
  <si>
    <t>21_03_06_FMNL1si_CellROX.mvd2 - 21_03_06_FMNL1si_CellROX_CMDR 4:c:2/2 - 21_03_06_FMNL1si_CellROX_CMDR 4</t>
  </si>
  <si>
    <t>21_03_06_FMNL1si_CellROX.mvd2 - 21_03_06_FMNL1si_CellROX_CMDR 3:c:2/2 - 21_03_06_FMNL1si_CellROX_CMDR 3</t>
  </si>
  <si>
    <t>21_03_06_FMNL1si_CellROX.mvd2 - 21_03_06_FMNL1si_CellROX_CMDR 2:c:2/2 - 21_03_06_FMNL1si_CellROX_CMDR 2</t>
  </si>
  <si>
    <t>21_03_06_FMNL1si_CellROX.mvd2 - 21_03_06_FMNL1si_CellROX_CMDR:c:2/2 - 21_03_06_FMNL1si_CellROX_CMDR</t>
  </si>
  <si>
    <t>21_03_06_FMNL1si_CellROX.mvd2 - 21_03_06_NToligo48hr_CellROX_CMDR 20:c:2/2 - 21_03_06_NToligo48hr_CellROX_CMDR 20</t>
  </si>
  <si>
    <t>21_03_06_FMNL1si_CellROX.mvd2 - 21_03_06_NToligo48hr_CellROX_CMDR 19:c:2/2 - 21_03_06_NToligo48hr_CellROX_CMDR 19</t>
  </si>
  <si>
    <t>21_03_06_FMNL1si_CellROX.mvd2 - 21_03_06_NToligo48hr_CellROX_CMDR 18:c:2/2 - 21_03_06_NToligo48hr_CellROX_CMDR 18</t>
  </si>
  <si>
    <t>21_03_06_FMNL1si_CellROX.mvd2 - 21_03_06_NToligo48hr_CellROX_CMDR 17:c:2/2 - 21_03_06_NToligo48hr_CellROX_CMDR 17</t>
  </si>
  <si>
    <t>21_03_06_FMNL1si_CellROX.mvd2 - 21_03_06_NToligo48hr_CellROX_CMDR 16:c:2/2 - 21_03_06_NToligo48hr_CellROX_CMDR 16</t>
  </si>
  <si>
    <t>21_03_06_FMNL1si_CellROX.mvd2 - 21_03_06_NToligo48hr_CellROX_CMDR 15:c:2/2 - 21_03_06_NToligo48hr_CellROX_CMDR 15</t>
  </si>
  <si>
    <t>21_03_06_FMNL1si_CellROX.mvd2 - 21_03_06_NToligo48hr_CellROX_CMDR 14:c:2/2 - 21_03_06_NToligo48hr_CellROX_CMDR 14</t>
  </si>
  <si>
    <t>21_03_06_FMNL1si_CellROX.mvd2 - 21_03_06_NToligo48hr_CellROX_CMDR 13:c:2/2 - 21_03_06_NToligo48hr_CellROX_CMDR 13</t>
  </si>
  <si>
    <t>21_03_06_FMNL1si_CellROX.mvd2 - 21_03_06_NToligo48hr_CellROX_CMDR 12:c:2/2 - 21_03_06_NToligo48hr_CellROX_CMDR 12</t>
  </si>
  <si>
    <t>21_03_06_FMNL1si_CellROX.mvd2 - 21_03_06_NToligo48hr_CellROX_CMDR 11:c:2/2 - 21_03_06_NToligo48hr_CellROX_CMDR 11</t>
  </si>
  <si>
    <t>21_03_06_FMNL1si_CellROX.mvd2 - 21_03_06_NToligo48hr_CellROX_CMDR 10:c:2/2 - 21_03_06_NToligo48hr_CellROX_CMDR 10</t>
  </si>
  <si>
    <t>21_03_06_FMNL1si_CellROX.mvd2 - 21_03_06_NToligo48hr_CellROX_CMDR 9:c:2/2 - 21_03_06_NToligo48hr_CellROX_CMDR 9</t>
  </si>
  <si>
    <t>21_03_06_FMNL1si_CellROX.mvd2 - 21_03_06_NToligo48hr_CellROX_CMDR 8:c:2/2 - 21_03_06_NToligo48hr_CellROX_CMDR 8</t>
  </si>
  <si>
    <t>21_03_06_FMNL1si_CellROX.mvd2 - 21_03_06_NToligo48hr_CellROX_CMDR 7:c:2/2 - 21_03_06_NToligo48hr_CellROX_CMDR 7</t>
  </si>
  <si>
    <t>21_03_06_FMNL1si_CellROX.mvd2 - 21_03_06_NToligo48hr_CellROX_CMDR 6:c:2/2 - 21_03_06_NToligo48hr_CellROX_CMDR 6</t>
  </si>
  <si>
    <t>21_03_06_FMNL1si_CellROX.mvd2 - 21_03_06_NToligo48hr_CellROX_CMDR 5:c:2/2 - 21_03_06_NToligo48hr_CellROX_CMDR 5</t>
  </si>
  <si>
    <t>21_03_06_FMNL1si_CellROX.mvd2 - 21_03_06_NToligo48hr_CellROX_CMDR 4:c:2/2 - 21_03_06_NToligo48hr_CellROX_CMDR 4</t>
  </si>
  <si>
    <t>21_03_06_FMNL1si_CellROX.mvd2 - 21_03_06_NToligo48hr_CellROX_CMDR 3:c:2/2 - 21_03_06_NToligo48hr_CellROX_CMDR 3</t>
  </si>
  <si>
    <t>21_03_06_FMNL1si_CellROX.mvd2 - 21_03_06_NToligo48hr_CellROX_CMDR 2:c:2/2 - 21_03_06_NToligo48hr_CellROX_CMDR 2</t>
  </si>
  <si>
    <t>21_03_06_FMNL1si_CellROX.mvd2 - 21_03_06_NToligo48hr_CellROX_CMDR:c:2/2 - 21_03_06_NToligo48hr_CellROX_CMDR</t>
  </si>
  <si>
    <t>FMNL1 rep3</t>
  </si>
  <si>
    <t>fluor bckgrnd</t>
  </si>
  <si>
    <t>21_03_07_FMNL1si_CellROX.mvd2 - 21_03_07_NToligo_CellROXgreen_CMDR 20:c:2/2 - 21_03_07_NToligo_CellROXgreen_CMDR 20</t>
  </si>
  <si>
    <t>21_03_07_FMNL1si_CellROX.mvd2 - 21_03_07_NToligo_CellROXgreen_CMDR 19:c:2/2 - 21_03_07_NToligo_CellROXgreen_CMDR 19</t>
  </si>
  <si>
    <t>21_03_07_FMNL1si_CellROX.mvd2 - 21_03_07_NToligo_CellROXgreen_CMDR 18:c:2/2 - 21_03_07_NToligo_CellROXgreen_CMDR 18</t>
  </si>
  <si>
    <t>21_03_07_FMNL1si_CellROX.mvd2 - 21_03_07_NToligo_CellROXgreen_CMDR 17:c:2/2 - 21_03_07_NToligo_CellROXgreen_CMDR 17</t>
  </si>
  <si>
    <t>21_03_07_FMNL1si_CellROX.mvd2 - 21_03_07_NToligo_CellROXgreen_CMDR 16:c:2/2 - 21_03_07_NToligo_CellROXgreen_CMDR 16</t>
  </si>
  <si>
    <t>21_03_07_FMNL1si_CellROX.mvd2 - 21_03_07_NToligo_CellROXgreen_CMDR 15:c:2/2 - 21_03_07_NToligo_CellROXgreen_CMDR 15</t>
  </si>
  <si>
    <t>21_03_07_FMNL1si_CellROX.mvd2 - 21_03_07_NToligo_CellROXgreen_CMDR 14:c:2/2 - 21_03_07_NToligo_CellROXgreen_CMDR 14</t>
  </si>
  <si>
    <t>21_03_07_FMNL1si_CellROX.mvd2 - 21_03_07_NToligo_CellROXgreen_CMDR 13:c:2/2 - 21_03_07_NToligo_CellROXgreen_CMDR 13</t>
  </si>
  <si>
    <t>21_03_07_FMNL1si_CellROX.mvd2 - 21_03_07_NToligo_CellROXgreen_CMDR 12:c:2/2 - 21_03_07_NToligo_CellROXgreen_CMDR 12</t>
  </si>
  <si>
    <t>21_03_07_FMNL1si_CellROX.mvd2 - 21_03_07_NToligo_CellROXgreen_CMDR 11:c:2/2 - 21_03_07_NToligo_CellROXgreen_CMDR 11</t>
  </si>
  <si>
    <t>21_03_07_FMNL1si_CellROX.mvd2 - 21_03_07_NToligo_CellROXgreen_CMDR 10:c:2/2 - 21_03_07_NToligo_CellROXgreen_CMDR 10</t>
  </si>
  <si>
    <t>21_03_07_FMNL1si_CellROX.mvd2 - 21_03_07_NToligo_CellROXgreen_CMDR 9:c:2/2 - 21_03_07_NToligo_CellROXgreen_CMDR 9</t>
  </si>
  <si>
    <t>21_03_07_FMNL1si_CellROX.mvd2 - 21_03_07_NToligo_CellROXgreen_CMDR 8:c:2/2 - 21_03_07_NToligo_CellROXgreen_CMDR 8</t>
  </si>
  <si>
    <t>21_03_07_FMNL1si_CellROX.mvd2 - 21_03_07_NToligo_CellROXgreen_CMDR 7:c:2/2 - 21_03_07_NToligo_CellROXgreen_CMDR 7</t>
  </si>
  <si>
    <t>21_03_07_FMNL1si_CellROX.mvd2 - 21_03_07_NToligo_CellROXgreen_CMDR 6:c:2/2 - 21_03_07_NToligo_CellROXgreen_CMDR 6</t>
  </si>
  <si>
    <t>21_03_07_FMNL1si_CellROX.mvd2 - 21_03_07_NToligo_CellROXgreen_CMDR 5:c:2/2 - 21_03_07_NToligo_CellROXgreen_CMDR 5</t>
  </si>
  <si>
    <t>21_03_07_FMNL1si_CellROX.mvd2 - 21_03_07_NToligo_CellROXgreen_CMDR 4:c:2/2 - 21_03_07_NToligo_CellROXgreen_CMDR 4</t>
  </si>
  <si>
    <t>21_03_07_FMNL1si_CellROX.mvd2 - 21_03_07_NToligo_CellROXgreen_CMDR 3:c:2/2 - 21_03_07_NToligo_CellROXgreen_CMDR 3</t>
  </si>
  <si>
    <t>21_03_07_FMNL1si_CellROX.mvd2 - 21_03_07_NToligo_CellROXgreen_CMDR 2:c:2/2 - 21_03_07_NToligo_CellROXgreen_CMDR 2</t>
  </si>
  <si>
    <t>21_03_07_FMNL1si_CellROX.mvd2 - 21_03_07_NToligo_CellROXgreen_CMDR:c:2/2 - 21_03_07_NToligo_CellROXgreen_CMDR</t>
  </si>
  <si>
    <t>21_03_07_FMNL1si_CellROX.mvd2 - 21_03_07_FMNL1si_CellROXgreen_CMDR 20:c:2/2 - 21_03_07_FMNL1si_CellROXgreen_CMDR 20</t>
  </si>
  <si>
    <t>21_03_07_FMNL1si_CellROX.mvd2 - 21_03_07_FMNL1si_CellROXgreen_CMDR 19:c:2/2 - 21_03_07_FMNL1si_CellROXgreen_CMDR 19</t>
  </si>
  <si>
    <t>21_03_07_FMNL1si_CellROX.mvd2 - 21_03_07_FMNL1si_CellROXgreen_CMDR 18:c:2/2 - 21_03_07_FMNL1si_CellROXgreen_CMDR 18</t>
  </si>
  <si>
    <t>21_03_07_FMNL1si_CellROX.mvd2 - 21_03_07_FMNL1si_CellROXgreen_CMDR 17:c:2/2 - 21_03_07_FMNL1si_CellROXgreen_CMDR 17</t>
  </si>
  <si>
    <t>21_03_07_FMNL1si_CellROX.mvd2 - 21_03_07_FMNL1si_CellROXgreen_CMDR 16:c:2/2 - 21_03_07_FMNL1si_CellROXgreen_CMDR 16</t>
  </si>
  <si>
    <t>21_03_07_FMNL1si_CellROX.mvd2 - 21_03_07_FMNL1si_CellROXgreen_CMDR 15:c:2/2 - 21_03_07_FMNL1si_CellROXgreen_CMDR 15</t>
  </si>
  <si>
    <t>21_03_07_FMNL1si_CellROX.mvd2 - 21_03_07_FMNL1si_CellROXgreen_CMDR 14:c:2/2 - 21_03_07_FMNL1si_CellROXgreen_CMDR 14</t>
  </si>
  <si>
    <t>21_03_07_FMNL1si_CellROX.mvd2 - 21_03_07_FMNL1si_CellROXgreen_CMDR 13:c:2/2 - 21_03_07_FMNL1si_CellROXgreen_CMDR 13</t>
  </si>
  <si>
    <t>21_03_07_FMNL1si_CellROX.mvd2 - 21_03_07_FMNL1si_CellROXgreen_CMDR 12:c:2/2 - 21_03_07_FMNL1si_CellROXgreen_CMDR 12</t>
  </si>
  <si>
    <t>21_03_07_FMNL1si_CellROX.mvd2 - 21_03_07_FMNL1si_CellROXgreen_CMDR 11:c:2/2 - 21_03_07_FMNL1si_CellROXgreen_CMDR 11</t>
  </si>
  <si>
    <t>21_03_07_FMNL1si_CellROX.mvd2 - 21_03_07_FMNL1si_CellROXgreen_CMDR 10:c:2/2 - 21_03_07_FMNL1si_CellROXgreen_CMDR 10</t>
  </si>
  <si>
    <t>21_03_07_FMNL1si_CellROX.mvd2 - 21_03_07_FMNL1si_CellROXgreen_CMDR 9:c:2/2 - 21_03_07_FMNL1si_CellROXgreen_CMDR 9</t>
  </si>
  <si>
    <t>21_03_07_FMNL1si_CellROX.mvd2 - 21_03_07_FMNL1si_CellROXgreen_CMDR 8:c:2/2 - 21_03_07_FMNL1si_CellROXgreen_CMDR 8</t>
  </si>
  <si>
    <t>21_03_07_FMNL1si_CellROX.mvd2 - 21_03_07_FMNL1si_CellROXgreen_CMDR 7:c:2/2 - 21_03_07_FMNL1si_CellROXgreen_CMDR 7</t>
  </si>
  <si>
    <t>21_03_07_FMNL1si_CellROX.mvd2 - 21_03_07_FMNL1si_CellROXgreen_CMDR 6:c:2/2 - 21_03_07_FMNL1si_CellROXgreen_CMDR 6</t>
  </si>
  <si>
    <t>21_03_07_FMNL1si_CellROX.mvd2 - 21_03_07_FMNL1si_CellROXgreen_CMDR 5:c:2/2 - 21_03_07_FMNL1si_CellROXgreen_CMDR 5</t>
  </si>
  <si>
    <t>21_03_07_FMNL1si_CellROX.mvd2 - 21_03_07_FMNL1si_CellROXgreen_CMDR 4:c:2/2 - 21_03_07_FMNL1si_CellROXgreen_CMDR 4</t>
  </si>
  <si>
    <t>21_03_07_FMNL1si_CellROX.mvd2 - 21_03_07_FMNL1si_CellROXgreen_CMDR 3:c:2/2 - 21_03_07_FMNL1si_CellROXgreen_CMDR 3</t>
  </si>
  <si>
    <t>21_03_07_FMNL1si_CellROX.mvd2 - 21_03_07_FMNL1si_CellROXgreen_CMDR 2:c:2/2 - 21_03_07_FMNL1si_CellROXgreen_CMDR 2</t>
  </si>
  <si>
    <t>21_03_07_FMNL1si_CellROX.mvd2 - 21_03_07_FMNL1si_CellROXgreen_CMDR:c:2/2 - 21_03_07_FMNL1si_CellROXgreen_CMDR</t>
  </si>
  <si>
    <t>FMNL1 rep4</t>
  </si>
  <si>
    <t xml:space="preserve">bckrnd </t>
  </si>
  <si>
    <t>21_03_11_FMNL1_CellROX.mvd2 - 21_03_11_NToligo_CellROXgreen_CMDR 20:c:2/2 - 21_03_11_NToligo_CellROXgreen_CMDR 20</t>
  </si>
  <si>
    <t>21_03_11_FMNL1_CellROX.mvd2 - 21_03_11_NToligo_CellROXgreen_CMDR 19:c:2/2 - 21_03_11_NToligo_CellROXgreen_CMDR 19</t>
  </si>
  <si>
    <t>21_03_11_FMNL1_CellROX.mvd2 - 21_03_11_NToligo_CellROXgreen_CMDR 18:c:2/2 - 21_03_11_NToligo_CellROXgreen_CMDR 18</t>
  </si>
  <si>
    <t>21_03_11_FMNL1_CellROX.mvd2 - 21_03_11_NToligo_CellROXgreen_CMDR 17:c:2/2 - 21_03_11_NToligo_CellROXgreen_CMDR 17</t>
  </si>
  <si>
    <t>21_03_11_FMNL1_CellROX.mvd2 - 21_03_11_NToligo_CellROXgreen_CMDR 16:c:2/2 - 21_03_11_NToligo_CellROXgreen_CMDR 16</t>
  </si>
  <si>
    <t>21_03_11_FMNL1_CellROX.mvd2 - 21_03_11_NToligo_CellROXgreen_CMDR 15:c:2/2 - 21_03_11_NToligo_CellROXgreen_CMDR 15</t>
  </si>
  <si>
    <t>21_03_11_FMNL1_CellROX.mvd2 - 21_03_11_NToligo_CellROXgreen_CMDR 14:c:2/2 - 21_03_11_NToligo_CellROXgreen_CMDR 14</t>
  </si>
  <si>
    <t>21_03_11_FMNL1_CellROX.mvd2 - 21_03_11_NToligo_CellROXgreen_CMDR 13:c:2/2 - 21_03_11_NToligo_CellROXgreen_CMDR 13</t>
  </si>
  <si>
    <t>21_03_11_FMNL1_CellROX.mvd2 - 21_03_11_NToligo_CellROXgreen_CMDR 12:c:2/2 - 21_03_11_NToligo_CellROXgreen_CMDR 12</t>
  </si>
  <si>
    <t>21_03_11_FMNL1_CellROX.mvd2 - 21_03_11_NToligo_CellROXgreen_CMDR 11:c:2/2 - 21_03_11_NToligo_CellROXgreen_CMDR 11</t>
  </si>
  <si>
    <t>21_03_11_FMNL1_CellROX.mvd2 - 21_03_11_NToligo_CellROXgreen_CMDR 10:c:2/2 - 21_03_11_NToligo_CellROXgreen_CMDR 10</t>
  </si>
  <si>
    <t>21_03_11_FMNL1_CellROX.mvd2 - 21_03_11_NToligo_CellROXgreen_CMDR 9:c:2/2 - 21_03_11_NToligo_CellROXgreen_CMDR 9</t>
  </si>
  <si>
    <t>21_03_11_FMNL1_CellROX.mvd2 - 21_03_11_NToligo_CellROXgreen_CMDR 8:c:2/2 - 21_03_11_NToligo_CellROXgreen_CMDR 8</t>
  </si>
  <si>
    <t>21_03_11_FMNL1_CellROX.mvd2 - 21_03_11_NToligo_CellROXgreen_CMDR 7:c:2/2 - 21_03_11_NToligo_CellROXgreen_CMDR 7</t>
  </si>
  <si>
    <t>21_03_11_FMNL1_CellROX.mvd2 - 21_03_11_NToligo_CellROXgreen_CMDR 6:c:2/2 - 21_03_11_NToligo_CellROXgreen_CMDR 6</t>
  </si>
  <si>
    <t>21_03_11_FMNL1_CellROX.mvd2 - 21_03_11_NToligo_CellROXgreen_CMDR 5:c:2/2 - 21_03_11_NToligo_CellROXgreen_CMDR 5</t>
  </si>
  <si>
    <t>21_03_11_FMNL1_CellROX.mvd2 - 21_03_11_NToligo_CellROXgreen_CMDR 4:c:2/2 - 21_03_11_NToligo_CellROXgreen_CMDR 4</t>
  </si>
  <si>
    <t>21_03_11_FMNL1_CellROX.mvd2 - 21_03_11_NToligo_CellROXgreen_CMDR 3:c:2/2 - 21_03_11_NToligo_CellROXgreen_CMDR 3</t>
  </si>
  <si>
    <t>21_03_11_FMNL1_CellROX.mvd2 - 21_03_11_NToligo_CellROXgreen_CMDR 2:c:2/2 - 21_03_11_NToligo_CellROXgreen_CMDR 2</t>
  </si>
  <si>
    <t>21_03_11_FMNL1_CellROX.mvd2 - 21_03_11_NToligo_CellROXgreen_CMDR:c:2/2 - 21_03_11_NToligo_CellROXgreen_CMDR</t>
  </si>
  <si>
    <t>21_03_11_FMNL1_CellROX.mvd2 - 21_03_11_FMNL1si_CellROXgreen_CMDR 20:c:2/2 - 21_03_11_FMNL1si_CellROXgreen_CMDR 20</t>
  </si>
  <si>
    <t>21_03_11_FMNL1_CellROX.mvd2 - 21_03_11_FMNL1si_CellROXgreen_CMDR 19:c:2/2 - 21_03_11_FMNL1si_CellROXgreen_CMDR 19</t>
  </si>
  <si>
    <t>21_03_11_FMNL1_CellROX.mvd2 - 21_03_11_FMNL1si_CellROXgreen_CMDR 18:c:2/2 - 21_03_11_FMNL1si_CellROXgreen_CMDR 18</t>
  </si>
  <si>
    <t>21_03_11_FMNL1_CellROX.mvd2 - 21_03_11_FMNL1si_CellROXgreen_CMDR 17:c:2/2 - 21_03_11_FMNL1si_CellROXgreen_CMDR 17</t>
  </si>
  <si>
    <t>21_03_11_FMNL1_CellROX.mvd2 - 21_03_11_FMNL1si_CellROXgreen_CMDR 16:c:2/2 - 21_03_11_FMNL1si_CellROXgreen_CMDR 16</t>
  </si>
  <si>
    <t>21_03_11_FMNL1_CellROX.mvd2 - 21_03_11_FMNL1si_CellROXgreen_CMDR 15:c:2/2 - 21_03_11_FMNL1si_CellROXgreen_CMDR 15</t>
  </si>
  <si>
    <t>21_03_11_FMNL1_CellROX.mvd2 - 21_03_11_FMNL1si_CellROXgreen_CMDR 14:c:2/2 - 21_03_11_FMNL1si_CellROXgreen_CMDR 14</t>
  </si>
  <si>
    <t>21_03_11_FMNL1_CellROX.mvd2 - 21_03_11_FMNL1si_CellROXgreen_CMDR 13:c:2/2 - 21_03_11_FMNL1si_CellROXgreen_CMDR 13</t>
  </si>
  <si>
    <t>21_03_11_FMNL1_CellROX.mvd2 - 21_03_11_FMNL1si_CellROXgreen_CMDR 12:c:2/2 - 21_03_11_FMNL1si_CellROXgreen_CMDR 12</t>
  </si>
  <si>
    <t>21_03_11_FMNL1_CellROX.mvd2 - 21_03_11_FMNL1si_CellROXgreen_CMDR 11:c:2/2 - 21_03_11_FMNL1si_CellROXgreen_CMDR 11</t>
  </si>
  <si>
    <t>21_03_11_FMNL1_CellROX.mvd2 - 21_03_11_FMNL1si_CellROXgreen_CMDR 10:c:2/2 - 21_03_11_FMNL1si_CellROXgreen_CMDR 10</t>
  </si>
  <si>
    <t>21_03_11_FMNL1_CellROX.mvd2 - 21_03_11_FMNL1si_CellROXgreen_CMDR 9:c:2/2 - 21_03_11_FMNL1si_CellROXgreen_CMDR 9</t>
  </si>
  <si>
    <t>21_03_11_FMNL1_CellROX.mvd2 - 21_03_11_FMNL1si_CellROXgreen_CMDR 8:c:2/2 - 21_03_11_FMNL1si_CellROXgreen_CMDR 8</t>
  </si>
  <si>
    <t>21_03_11_FMNL1_CellROX.mvd2 - 21_03_11_FMNL1si_CellROXgreen_CMDR 7:c:2/2 - 21_03_11_FMNL1si_CellROXgreen_CMDR 7</t>
  </si>
  <si>
    <t>21_03_11_FMNL1_CellROX.mvd2 - 21_03_11_FMNL1si_CellROXgreen_CMDR 6:c:2/2 - 21_03_11_FMNL1si_CellROXgreen_CMDR 6</t>
  </si>
  <si>
    <t>21_03_11_FMNL1_CellROX.mvd2 - 21_03_11_FMNL1si_CellROXgreen_CMDR 5:c:2/2 - 21_03_11_FMNL1si_CellROXgreen_CMDR 5</t>
  </si>
  <si>
    <t>21_03_11_FMNL1_CellROX.mvd2 - 21_03_11_FMNL1si_CellROXgreen_CMDR 4:c:2/2 - 21_03_11_FMNL1si_CellROXgreen_CMDR 4</t>
  </si>
  <si>
    <t>21_03_11_FMNL1_CellROX.mvd2 - 21_03_11_FMNL1si_CellROXgreen_CMDR 3:c:2/2 - 21_03_11_FMNL1si_CellROXgreen_CMDR 3</t>
  </si>
  <si>
    <t>21_03_11_FMNL1_CellROX.mvd2 - 21_03_11_FMNL1si_CellROXgreen_CMDR 2:c:2/2 - 21_03_11_FMNL1si_CellROXgreen_CMDR 2</t>
  </si>
  <si>
    <t>21_03_11_FMNL1_CellROX.mvd2 - 21_03_11_FMNL1si_CellROXgreen_CMDR:c:2/2 - 21_03_11_FMNL1si_CellROXgreen_CMDR</t>
  </si>
  <si>
    <t>ARP rep1</t>
  </si>
  <si>
    <t>bckground = 498.918</t>
  </si>
  <si>
    <t>Arp3</t>
  </si>
  <si>
    <t>ARP rep2</t>
  </si>
  <si>
    <t>background = 482.713</t>
  </si>
  <si>
    <t>ARP rep 3</t>
  </si>
  <si>
    <t>bckgrnd = 523.752</t>
  </si>
  <si>
    <t>WHAMM rep1</t>
  </si>
  <si>
    <t>bckgrnd = 556.096</t>
  </si>
  <si>
    <t>21_05_02_SMC_CellROX_FMNL2_WHAMM.mvd2 - 21_05_02_SMC_WHAMMsi_CellROX_CMDR 20:c:2/2 - 21_05_02_SMC_WHAMMsi_CellROX_CMDR 20</t>
  </si>
  <si>
    <t>21_05_02_SMC_CellROX_FMNL2_WHAMM.mvd2 - 21_05_02_SMC_WHAMMsi_CellROX_CMDR 19:c:2/2 - 21_05_02_SMC_WHAMMsi_CellROX_CMDR 19</t>
  </si>
  <si>
    <t>21_05_02_SMC_CellROX_FMNL2_WHAMM.mvd2 - 21_05_02_SMC_WHAMMsi_CellROX_CMDR 18:c:2/2 - 21_05_02_SMC_WHAMMsi_CellROX_CMDR 18</t>
  </si>
  <si>
    <t>21_05_02_SMC_CellROX_FMNL2_WHAMM.mvd2 - 21_05_02_SMC_WHAMMsi_CellROX_CMDR 17:c:2/2 - 21_05_02_SMC_WHAMMsi_CellROX_CMDR 17</t>
  </si>
  <si>
    <t>21_05_02_SMC_CellROX_FMNL2_WHAMM.mvd2 - 21_05_02_SMC_WHAMMsi_CellROX_CMDR 16:c:2/2 - 21_05_02_SMC_WHAMMsi_CellROX_CMDR 16</t>
  </si>
  <si>
    <t>WHAMM</t>
  </si>
  <si>
    <t>21_05_02_SMC_CellROX_FMNL2_WHAMM.mvd2 - 21_05_02_SMC_WHAMMsi_CellROX_CMDR 15:c:2/2 - 21_05_02_SMC_WHAMMsi_CellROX_CMDR 15</t>
  </si>
  <si>
    <t>21_05_02_SMC_CellROX_FMNL2_WHAMM.mvd2 - 21_05_02_SMC_WHAMMsi_CellROX_CMDR 14:c:2/2 - 21_05_02_SMC_WHAMMsi_CellROX_CMDR 14</t>
  </si>
  <si>
    <t>21_05_02_SMC_CellROX_FMNL2_WHAMM.mvd2 - 21_05_02_SMC_WHAMMsi_CellROX_CMDR 13:c:2/2 - 21_05_02_SMC_WHAMMsi_CellROX_CMDR 13</t>
  </si>
  <si>
    <t>21_05_02_SMC_CellROX_FMNL2_WHAMM.mvd2 - 21_05_02_SMC_WHAMMsi_CellROX_CMDR 12:c:2/2 - 21_05_02_SMC_WHAMMsi_CellROX_CMDR 12</t>
  </si>
  <si>
    <t>21_05_02_SMC_CellROX_FMNL2_WHAMM.mvd2 - 21_05_02_SMC_WHAMMsi_CellROX_CMDR 11:c:2/2 - 21_05_02_SMC_WHAMMsi_CellROX_CMDR 11</t>
  </si>
  <si>
    <t>21_05_02_SMC_CellROX_FMNL2_WHAMM.mvd2 - 21_05_02_SMC_WHAMMsi_CellROX_CMDR 10:c:2/2 - 21_05_02_SMC_WHAMMsi_CellROX_CMDR 10</t>
  </si>
  <si>
    <t>21_05_02_SMC_CellROX_FMNL2_WHAMM.mvd2 - 21_05_02_SMC_WHAMMsi_CellROX_CMDR 9:c:2/2 - 21_05_02_SMC_WHAMMsi_CellROX_CMDR 9</t>
  </si>
  <si>
    <t>21_05_02_SMC_CellROX_FMNL2_WHAMM.mvd2 - 21_05_02_SMC_WHAMMsi_CellROX_CMDR 8:c:2/2 - 21_05_02_SMC_WHAMMsi_CellROX_CMDR 8</t>
  </si>
  <si>
    <t>21_05_02_SMC_CellROX_FMNL2_WHAMM.mvd2 - 21_05_02_SMC_WHAMMsi_CellROX_CMDR 7:c:2/2 - 21_05_02_SMC_WHAMMsi_CellROX_CMDR 7</t>
  </si>
  <si>
    <t>21_05_02_SMC_CellROX_FMNL2_WHAMM.mvd2 - 21_05_02_SMC_WHAMMsi_CellROX_CMDR 6:c:2/2 - 21_05_02_SMC_WHAMMsi_CellROX_CMDR 6</t>
  </si>
  <si>
    <t>21_05_02_SMC_CellROX_FMNL2_WHAMM.mvd2 - 21_05_02_SMC_WHAMMsi_CellROX_CMDR 5:c:2/2 - 21_05_02_SMC_WHAMMsi_CellROX_CMDR 5</t>
  </si>
  <si>
    <t>21_05_02_SMC_CellROX_FMNL2_WHAMM.mvd2 - 21_05_02_SMC_WHAMMsi_CellROX_CMDR 4:c:2/2 - 21_05_02_SMC_WHAMMsi_CellROX_CMDR 4</t>
  </si>
  <si>
    <t>21_05_02_SMC_CellROX_FMNL2_WHAMM.mvd2 - 21_05_02_SMC_WHAMMsi_CellROX_CMDR 3:c:2/2 - 21_05_02_SMC_WHAMMsi_CellROX_CMDR 3</t>
  </si>
  <si>
    <t>21_05_02_SMC_CellROX_FMNL2_WHAMM.mvd2 - 21_05_02_SMC_WHAMMsi_CellROX_CMDR 2:c:2/2 - 21_05_02_SMC_WHAMMsi_CellROX_CMDR 2</t>
  </si>
  <si>
    <t>21_05_02_SMC_CellROX_FMNL2_WHAMM.mvd2 - 21_05_02_SMC_WHAMMsi_CellROX_CMDR:c:2/2 - 21_05_02_SMC_WHAMMsi_CellROX_CMDR</t>
  </si>
  <si>
    <t>21_05_02_SMC_CellROX_FMNL2_WHAMM.mvd2 - 21_05_02_SMC_NToligo_CellROX_CMDR 20:c:2/2 - 21_05_02_SMC_NToligo_CellROX_CMDR 20</t>
  </si>
  <si>
    <t>21_05_02_SMC_CellROX_FMNL2_WHAMM.mvd2 - 21_05_02_SMC_NToligo_CellROX_CMDR 19:c:2/2 - 21_05_02_SMC_NToligo_CellROX_CMDR 19</t>
  </si>
  <si>
    <t>21_05_02_SMC_CellROX_FMNL2_WHAMM.mvd2 - 21_05_02_SMC_NToligo_CellROX_CMDR 18:c:2/2 - 21_05_02_SMC_NToligo_CellROX_CMDR 18</t>
  </si>
  <si>
    <t>21_05_02_SMC_CellROX_FMNL2_WHAMM.mvd2 - 21_05_02_SMC_NToligo_CellROX_CMDR 17:c:2/2 - 21_05_02_SMC_NToligo_CellROX_CMDR 17</t>
  </si>
  <si>
    <t>21_05_02_SMC_CellROX_FMNL2_WHAMM.mvd2 - 21_05_02_SMC_NToligo_CellROX_CMDR 16:c:2/2 - 21_05_02_SMC_NToligo_CellROX_CMDR 16</t>
  </si>
  <si>
    <t>21_05_02_SMC_CellROX_FMNL2_WHAMM.mvd2 - 21_05_02_SMC_NToligo_CellROX_CMDR 15:c:2/2 - 21_05_02_SMC_NToligo_CellROX_CMDR 15</t>
  </si>
  <si>
    <t>21_05_02_SMC_CellROX_FMNL2_WHAMM.mvd2 - 21_05_02_SMC_NToligo_CellROX_CMDR 14:c:2/2 - 21_05_02_SMC_NToligo_CellROX_CMDR 14</t>
  </si>
  <si>
    <t>21_05_02_SMC_CellROX_FMNL2_WHAMM.mvd2 - 21_05_02_SMC_NToligo_CellROX_CMDR 13:c:2/2 - 21_05_02_SMC_NToligo_CellROX_CMDR 13</t>
  </si>
  <si>
    <t>21_05_02_SMC_CellROX_FMNL2_WHAMM.mvd2 - 21_05_02_SMC_NToligo_CellROX_CMDR 12:c:2/2 - 21_05_02_SMC_NToligo_CellROX_CMDR 12</t>
  </si>
  <si>
    <t>21_05_02_SMC_CellROX_FMNL2_WHAMM.mvd2 - 21_05_02_SMC_NToligo_CellROX_CMDR 11:c:2/2 - 21_05_02_SMC_NToligo_CellROX_CMDR 11</t>
  </si>
  <si>
    <t>21_05_02_SMC_CellROX_FMNL2_WHAMM.mvd2 - 21_05_02_SMC_NToligo_CellROX_CMDR 10:c:2/2 - 21_05_02_SMC_NToligo_CellROX_CMDR 10</t>
  </si>
  <si>
    <t>21_05_02_SMC_CellROX_FMNL2_WHAMM.mvd2 - 21_05_02_SMC_NToligo_CellROX_CMDR 9:c:2/2 - 21_05_02_SMC_NToligo_CellROX_CMDR 9</t>
  </si>
  <si>
    <t>21_05_02_SMC_CellROX_FMNL2_WHAMM.mvd2 - 21_05_02_SMC_NToligo_CellROX_CMDR 8:c:2/2 - 21_05_02_SMC_NToligo_CellROX_CMDR 8</t>
  </si>
  <si>
    <t>21_05_02_SMC_CellROX_FMNL2_WHAMM.mvd2 - 21_05_02_SMC_NToligo_CellROX_CMDR 7:c:2/2 - 21_05_02_SMC_NToligo_CellROX_CMDR 7</t>
  </si>
  <si>
    <t>21_05_02_SMC_CellROX_FMNL2_WHAMM.mvd2 - 21_05_02_SMC_NToligo_CellROX_CMDR 6:c:2/2 - 21_05_02_SMC_NToligo_CellROX_CMDR 6</t>
  </si>
  <si>
    <t>21_05_02_SMC_CellROX_FMNL2_WHAMM.mvd2 - 21_05_02_SMC_NToligo_CellROX_CMDR 5:c:2/2 - 21_05_02_SMC_NToligo_CellROX_CMDR 5</t>
  </si>
  <si>
    <t>21_05_02_SMC_CellROX_FMNL2_WHAMM.mvd2 - 21_05_02_SMC_NToligo_CellROX_CMDR 4:c:2/2 - 21_05_02_SMC_NToligo_CellROX_CMDR 4</t>
  </si>
  <si>
    <t>21_05_02_SMC_CellROX_FMNL2_WHAMM.mvd2 - 21_05_02_SMC_NToligo_CellROX_CMDR 3:c:2/2 - 21_05_02_SMC_NToligo_CellROX_CMDR 3</t>
  </si>
  <si>
    <t>21_05_02_SMC_CellROX_FMNL2_WHAMM.mvd2 - 21_05_02_SMC_NToligo_CellROX_CMDR 2:c:2/2 - 21_05_02_SMC_NToligo_CellROX_CMDR 2</t>
  </si>
  <si>
    <t>21_05_02_SMC_CellROX_FMNL2_WHAMM.mvd2 - 21_05_02_SMC_NToligo_CellROX_CMDR:c:2/2 - 21_05_02_SMC_NToligo_CellROX_CMDR</t>
  </si>
  <si>
    <t>WHAMM rep2</t>
  </si>
  <si>
    <t>21_05_03_SMC_CellROX_FMNL2_WHAMM.mvd2 - 21_05_03_SMC_WHAMMsi_CellROX_CMDR 20:c:2/2 - 21_05_03_SMC_WHAMMsi_CellROX_CMDR 20</t>
  </si>
  <si>
    <t>21_05_03_SMC_CellROX_FMNL2_WHAMM.mvd2 - 21_05_03_SMC_WHAMMsi_CellROX_CMDR 19:c:2/2 - 21_05_03_SMC_WHAMMsi_CellROX_CMDR 19</t>
  </si>
  <si>
    <t>21_05_03_SMC_CellROX_FMNL2_WHAMM.mvd2 - 21_05_03_SMC_WHAMMsi_CellROX_CMDR 18:c:2/2 - 21_05_03_SMC_WHAMMsi_CellROX_CMDR 18</t>
  </si>
  <si>
    <t>NT oligo</t>
  </si>
  <si>
    <t>WHAMMsi</t>
  </si>
  <si>
    <t>21_05_03_SMC_CellROX_FMNL2_WHAMM.mvd2 - 21_05_03_SMC_WHAMMsi_CellROX_CMDR 17:c:2/2 - 21_05_03_SMC_WHAMMsi_CellROX_CMDR 17</t>
  </si>
  <si>
    <t>21_05_03_SMC_CellROX_FMNL2_WHAMM.mvd2 - 21_05_03_SMC_WHAMMsi_CellROX_CMDR 16:c:2/2 - 21_05_03_SMC_WHAMMsi_CellROX_CMDR 16</t>
  </si>
  <si>
    <t>21_05_03_SMC_CellROX_FMNL2_WHAMM.mvd2 - 21_05_03_SMC_WHAMMsi_CellROX_CMDR 15:c:2/2 - 21_05_03_SMC_WHAMMsi_CellROX_CMDR 15</t>
  </si>
  <si>
    <t>21_05_03_SMC_CellROX_FMNL2_WHAMM.mvd2 - 21_05_03_SMC_WHAMMsi_CellROX_CMDR 14:c:2/2 - 21_05_03_SMC_WHAMMsi_CellROX_CMDR 14</t>
  </si>
  <si>
    <t>21_05_03_SMC_CellROX_FMNL2_WHAMM.mvd2 - 21_05_03_SMC_WHAMMsi_CellROX_CMDR 13:c:2/2 - 21_05_03_SMC_WHAMMsi_CellROX_CMDR 13</t>
  </si>
  <si>
    <t>21_05_03_SMC_CellROX_FMNL2_WHAMM.mvd2 - 21_05_03_SMC_WHAMMsi_CellROX_CMDR 12:c:2/2 - 21_05_03_SMC_WHAMMsi_CellROX_CMDR 12</t>
  </si>
  <si>
    <t>21_05_03_SMC_CellROX_FMNL2_WHAMM.mvd2 - 21_05_03_SMC_WHAMMsi_CellROX_CMDR 11:c:2/2 - 21_05_03_SMC_WHAMMsi_CellROX_CMDR 11</t>
  </si>
  <si>
    <t>21_05_03_SMC_CellROX_FMNL2_WHAMM.mvd2 - 21_05_03_SMC_WHAMMsi_CellROX_CMDR 10:c:2/2 - 21_05_03_SMC_WHAMMsi_CellROX_CMDR 10</t>
  </si>
  <si>
    <t>21_05_03_SMC_CellROX_FMNL2_WHAMM.mvd2 - 21_05_03_SMC_WHAMMsi_CellROX_CMDR 9:c:2/2 - 21_05_03_SMC_WHAMMsi_CellROX_CMDR 9</t>
  </si>
  <si>
    <t>21_05_03_SMC_CellROX_FMNL2_WHAMM.mvd2 - 21_05_03_SMC_WHAMMsi_CellROX_CMDR 8:c:2/2 - 21_05_03_SMC_WHAMMsi_CellROX_CMDR 8</t>
  </si>
  <si>
    <t>21_05_03_SMC_CellROX_FMNL2_WHAMM.mvd2 - 21_05_03_SMC_WHAMMsi_CellROX_CMDR 7:c:2/2 - 21_05_03_SMC_WHAMMsi_CellROX_CMDR 7</t>
  </si>
  <si>
    <t>21_05_03_SMC_CellROX_FMNL2_WHAMM.mvd2 - 21_05_03_SMC_WHAMMsi_CellROX_CMDR 6:c:2/2 - 21_05_03_SMC_WHAMMsi_CellROX_CMDR 6</t>
  </si>
  <si>
    <t>21_05_03_SMC_CellROX_FMNL2_WHAMM.mvd2 - 21_05_03_SMC_WHAMMsi_CellROX_CMDR 5:c:2/2 - 21_05_03_SMC_WHAMMsi_CellROX_CMDR 5</t>
  </si>
  <si>
    <t>21_05_03_SMC_CellROX_FMNL2_WHAMM.mvd2 - 21_05_03_SMC_WHAMMsi_CellROX_CMDR 4:c:2/2 - 21_05_03_SMC_WHAMMsi_CellROX_CMDR 4</t>
  </si>
  <si>
    <t>21_05_03_SMC_CellROX_FMNL2_WHAMM.mvd2 - 21_05_03_SMC_WHAMMsi_CellROX_CMDR 3:c:2/2 - 21_05_03_SMC_WHAMMsi_CellROX_CMDR 3</t>
  </si>
  <si>
    <t>21_05_03_SMC_CellROX_FMNL2_WHAMM.mvd2 - 21_05_03_SMC_WHAMMsi_CellROX_CMDR 2:c:2/2 - 21_05_03_SMC_WHAMMsi_CellROX_CMDR 2</t>
  </si>
  <si>
    <t>21_05_03_SMC_CellROX_FMNL2_WHAMM.mvd2 - 21_05_03_SMC_WHAMMsi_CellROX_CMDR:c:2/2 - 21_05_03_SMC_WHAMMsi_CellROX_CMDR</t>
  </si>
  <si>
    <t>21_05_03_SMC_CellROX_FMNL2_WHAMM.mvd2 - 21_05_03_SMC_NToligo_CellROX_CMDR 20:c:2/2 - 21_05_03_SMC_NToligo_CellROX_CMDR 20</t>
  </si>
  <si>
    <t>21_05_03_SMC_CellROX_FMNL2_WHAMM.mvd2 - 21_05_03_SMC_NToligo_CellROX_CMDR 19:c:2/2 - 21_05_03_SMC_NToligo_CellROX_CMDR 19</t>
  </si>
  <si>
    <t>21_05_03_SMC_CellROX_FMNL2_WHAMM.mvd2 - 21_05_03_SMC_NToligo_CellROX_CMDR 18:c:2/2 - 21_05_03_SMC_NToligo_CellROX_CMDR 18</t>
  </si>
  <si>
    <t>21_05_03_SMC_CellROX_FMNL2_WHAMM.mvd2 - 21_05_03_SMC_NToligo_CellROX_CMDR 17:c:2/2 - 21_05_03_SMC_NToligo_CellROX_CMDR 17</t>
  </si>
  <si>
    <t>21_05_03_SMC_CellROX_FMNL2_WHAMM.mvd2 - 21_05_03_SMC_NToligo_CellROX_CMDR 16:c:2/2 - 21_05_03_SMC_NToligo_CellROX_CMDR 16</t>
  </si>
  <si>
    <t>21_05_03_SMC_CellROX_FMNL2_WHAMM.mvd2 - 21_05_03_SMC_NToligo_CellROX_CMDR 15:c:2/2 - 21_05_03_SMC_NToligo_CellROX_CMDR 15</t>
  </si>
  <si>
    <t>21_05_03_SMC_CellROX_FMNL2_WHAMM.mvd2 - 21_05_03_SMC_NToligo_CellROX_CMDR 14:c:2/2 - 21_05_03_SMC_NToligo_CellROX_CMDR 14</t>
  </si>
  <si>
    <t>21_05_03_SMC_CellROX_FMNL2_WHAMM.mvd2 - 21_05_03_SMC_NToligo_CellROX_CMDR 13:c:2/2 - 21_05_03_SMC_NToligo_CellROX_CMDR 13</t>
  </si>
  <si>
    <t>21_05_03_SMC_CellROX_FMNL2_WHAMM.mvd2 - 21_05_03_SMC_NToligo_CellROX_CMDR 12:c:2/2 - 21_05_03_SMC_NToligo_CellROX_CMDR 12</t>
  </si>
  <si>
    <t>21_05_03_SMC_CellROX_FMNL2_WHAMM.mvd2 - 21_05_03_SMC_NToligo_CellROX_CMDR 11:c:2/2 - 21_05_03_SMC_NToligo_CellROX_CMDR 11</t>
  </si>
  <si>
    <t>21_05_03_SMC_CellROX_FMNL2_WHAMM.mvd2 - 21_05_03_SMC_NToligo_CellROX_CMDR 10:c:2/2 - 21_05_03_SMC_NToligo_CellROX_CMDR 10</t>
  </si>
  <si>
    <t>21_05_03_SMC_CellROX_FMNL2_WHAMM.mvd2 - 21_05_03_SMC_NToligo_CellROX_CMDR 9:c:2/2 - 21_05_03_SMC_NToligo_CellROX_CMDR 9</t>
  </si>
  <si>
    <t>21_05_03_SMC_CellROX_FMNL2_WHAMM.mvd2 - 21_05_03_SMC_NToligo_CellROX_CMDR 8:c:2/2 - 21_05_03_SMC_NToligo_CellROX_CMDR 8</t>
  </si>
  <si>
    <t>21_05_03_SMC_CellROX_FMNL2_WHAMM.mvd2 - 21_05_03_SMC_NToligo_CellROX_CMDR 7:c:2/2 - 21_05_03_SMC_NToligo_CellROX_CMDR 7</t>
  </si>
  <si>
    <t>21_05_03_SMC_CellROX_FMNL2_WHAMM.mvd2 - 21_05_03_SMC_NToligo_CellROX_CMDR 6:c:2/2 - 21_05_03_SMC_NToligo_CellROX_CMDR 6</t>
  </si>
  <si>
    <t>21_05_03_SMC_CellROX_FMNL2_WHAMM.mvd2 - 21_05_03_SMC_NToligo_CellROX_CMDR 5:c:2/2 - 21_05_03_SMC_NToligo_CellROX_CMDR 5</t>
  </si>
  <si>
    <t>21_05_03_SMC_CellROX_FMNL2_WHAMM.mvd2 - 21_05_03_SMC_NToligo_CellROX_CMDR 4:c:2/2 - 21_05_03_SMC_NToligo_CellROX_CMDR 4</t>
  </si>
  <si>
    <t>21_05_03_SMC_CellROX_FMNL2_WHAMM.mvd2 - 21_05_03_SMC_NToligo_CellROX_CMDR 3:c:2/2 - 21_05_03_SMC_NToligo_CellROX_CMDR 3</t>
  </si>
  <si>
    <t>21_05_03_SMC_CellROX_FMNL2_WHAMM.mvd2 - 21_05_03_SMC_NToligo_CellROX_CMDR 2:c:2/2 - 21_05_03_SMC_NToligo_CellROX_CMDR 2</t>
  </si>
  <si>
    <t>21_05_03_SMC_CellROX_FMNL2_WHAMM.mvd2 - 21_05_03_SMC_NToligo_CellROX_CMDR:c:2/2 - 21_05_03_SMC_NToligo_CellROX_CMDR</t>
  </si>
  <si>
    <t>WHAMM rep3</t>
  </si>
  <si>
    <t>21_05_04_SMC_CellROX_FMNL2_WHAMM.mvd2 - 21_05_04_SMC_WHAMMsi_CellROX_CMDR 20:c:2/2 - 21_05_04_SMC_WHAMMsi_CellROX_CMDR 20</t>
  </si>
  <si>
    <t>21_05_04_SMC_CellROX_FMNL2_WHAMM.mvd2 - 21_05_04_SMC_WHAMMsi_CellROX_CMDR 19:c:2/2 - 21_05_04_SMC_WHAMMsi_CellROX_CMDR 19</t>
  </si>
  <si>
    <t>21_05_04_SMC_CellROX_FMNL2_WHAMM.mvd2 - 21_05_04_SMC_WHAMMsi_CellROX_CMDR 18:c:2/2 - 21_05_04_SMC_WHAMMsi_CellROX_CMDR 18</t>
  </si>
  <si>
    <t>21_05_04_SMC_CellROX_FMNL2_WHAMM.mvd2 - 21_05_04_SMC_WHAMMsi_CellROX_CMDR 17:c:2/2 - 21_05_04_SMC_WHAMMsi_CellROX_CMDR 17</t>
  </si>
  <si>
    <t>21_05_04_SMC_CellROX_FMNL2_WHAMM.mvd2 - 21_05_04_SMC_WHAMMsi_CellROX_CMDR 16:c:2/2 - 21_05_04_SMC_WHAMMsi_CellROX_CMDR 16</t>
  </si>
  <si>
    <t>21_05_04_SMC_CellROX_FMNL2_WHAMM.mvd2 - 21_05_04_SMC_WHAMMsi_CellROX_CMDR 15:c:2/2 - 21_05_04_SMC_WHAMMsi_CellROX_CMDR 15</t>
  </si>
  <si>
    <t>21_05_04_SMC_CellROX_FMNL2_WHAMM.mvd2 - 21_05_04_SMC_WHAMMsi_CellROX_CMDR 14:c:2/2 - 21_05_04_SMC_WHAMMsi_CellROX_CMDR 14</t>
  </si>
  <si>
    <t>21_05_04_SMC_CellROX_FMNL2_WHAMM.mvd2 - 21_05_04_SMC_WHAMMsi_CellROX_CMDR 13:c:2/2 - 21_05_04_SMC_WHAMMsi_CellROX_CMDR 13</t>
  </si>
  <si>
    <t>21_05_04_SMC_CellROX_FMNL2_WHAMM.mvd2 - 21_05_04_SMC_WHAMMsi_CellROX_CMDR 12:c:2/2 - 21_05_04_SMC_WHAMMsi_CellROX_CMDR 12</t>
  </si>
  <si>
    <t>21_05_04_SMC_CellROX_FMNL2_WHAMM.mvd2 - 21_05_04_SMC_WHAMMsi_CellROX_CMDR 11:c:2/2 - 21_05_04_SMC_WHAMMsi_CellROX_CMDR 11</t>
  </si>
  <si>
    <t>21_05_04_SMC_CellROX_FMNL2_WHAMM.mvd2 - 21_05_04_SMC_WHAMMsi_CellROX_CMDR 10:c:2/2 - 21_05_04_SMC_WHAMMsi_CellROX_CMDR 10</t>
  </si>
  <si>
    <t>21_05_04_SMC_CellROX_FMNL2_WHAMM.mvd2 - 21_05_04_SMC_WHAMMsi_CellROX_CMDR 9:c:2/2 - 21_05_04_SMC_WHAMMsi_CellROX_CMDR 9</t>
  </si>
  <si>
    <t>21_05_04_SMC_CellROX_FMNL2_WHAMM.mvd2 - 21_05_04_SMC_WHAMMsi_CellROX_CMDR 8:c:2/2 - 21_05_04_SMC_WHAMMsi_CellROX_CMDR 8</t>
  </si>
  <si>
    <t>21_05_04_SMC_CellROX_FMNL2_WHAMM.mvd2 - 21_05_04_SMC_WHAMMsi_CellROX_CMDR 7:c:2/2 - 21_05_04_SMC_WHAMMsi_CellROX_CMDR 7</t>
  </si>
  <si>
    <t>21_05_04_SMC_CellROX_FMNL2_WHAMM.mvd2 - 21_05_04_SMC_WHAMMsi_CellROX_CMDR 6:c:2/2 - 21_05_04_SMC_WHAMMsi_CellROX_CMDR 6</t>
  </si>
  <si>
    <t>21_05_04_SMC_CellROX_FMNL2_WHAMM.mvd2 - 21_05_04_SMC_WHAMMsi_CellROX_CMDR 5:c:2/2 - 21_05_04_SMC_WHAMMsi_CellROX_CMDR 5</t>
  </si>
  <si>
    <t>21_05_04_SMC_CellROX_FMNL2_WHAMM.mvd2 - 21_05_04_SMC_WHAMMsi_CellROX_CMDR 4:c:2/2 - 21_05_04_SMC_WHAMMsi_CellROX_CMDR 4</t>
  </si>
  <si>
    <t>21_05_04_SMC_CellROX_FMNL2_WHAMM.mvd2 - 21_05_04_SMC_WHAMMsi_CellROX_CMDR 3:c:2/2 - 21_05_04_SMC_WHAMMsi_CellROX_CMDR 3</t>
  </si>
  <si>
    <t>21_05_04_SMC_CellROX_FMNL2_WHAMM.mvd2 - 21_05_04_SMC_WHAMMsi_CellROX_CMDR 2:c:2/2 - 21_05_04_SMC_WHAMMsi_CellROX_CMDR 2</t>
  </si>
  <si>
    <t>21_05_04_SMC_CellROX_FMNL2_WHAMM.mvd2 - 21_05_04_SMC_WHAMMsi_CellROX_CMDR:c:2/2 - 21_05_04_SMC_WHAMMsi_CellROX_CMDR</t>
  </si>
  <si>
    <t>21_05_04_SMC_CellROX_FMNL2_WHAMM.mvd2 - 21_05_04_SMC_NToligo_CellROX_CMDR 20:c:2/2 - 21_05_04_SMC_NToligo_CellROX_CMDR 20</t>
  </si>
  <si>
    <t>21_05_04_SMC_CellROX_FMNL2_WHAMM.mvd2 - 21_05_04_SMC_NToligo_CellROX_CMDR 19:c:2/2 - 21_05_04_SMC_NToligo_CellROX_CMDR 19</t>
  </si>
  <si>
    <t>21_05_04_SMC_CellROX_FMNL2_WHAMM.mvd2 - 21_05_04_SMC_NToligo_CellROX_CMDR 18:c:2/2 - 21_05_04_SMC_NToligo_CellROX_CMDR 18</t>
  </si>
  <si>
    <t>21_05_04_SMC_CellROX_FMNL2_WHAMM.mvd2 - 21_05_04_SMC_NToligo_CellROX_CMDR 17:c:2/2 - 21_05_04_SMC_NToligo_CellROX_CMDR 17</t>
  </si>
  <si>
    <t>21_05_04_SMC_CellROX_FMNL2_WHAMM.mvd2 - 21_05_04_SMC_NToligo_CellROX_CMDR 16:c:2/2 - 21_05_04_SMC_NToligo_CellROX_CMDR 16</t>
  </si>
  <si>
    <t>21_05_04_SMC_CellROX_FMNL2_WHAMM.mvd2 - 21_05_04_SMC_NToligo_CellROX_CMDR 15:c:2/2 - 21_05_04_SMC_NToligo_CellROX_CMDR 15</t>
  </si>
  <si>
    <t>21_05_04_SMC_CellROX_FMNL2_WHAMM.mvd2 - 21_05_04_SMC_NToligo_CellROX_CMDR 14:c:2/2 - 21_05_04_SMC_NToligo_CellROX_CMDR 14</t>
  </si>
  <si>
    <t>21_05_04_SMC_CellROX_FMNL2_WHAMM.mvd2 - 21_05_04_SMC_NToligo_CellROX_CMDR 13:c:2/2 - 21_05_04_SMC_NToligo_CellROX_CMDR 13</t>
  </si>
  <si>
    <t>21_05_04_SMC_CellROX_FMNL2_WHAMM.mvd2 - 21_05_04_SMC_NToligo_CellROX_CMDR 12:c:2/2 - 21_05_04_SMC_NToligo_CellROX_CMDR 12</t>
  </si>
  <si>
    <t>21_05_04_SMC_CellROX_FMNL2_WHAMM.mvd2 - 21_05_04_SMC_NToligo_CellROX_CMDR 11:c:2/2 - 21_05_04_SMC_NToligo_CellROX_CMDR 11</t>
  </si>
  <si>
    <t>21_05_04_SMC_CellROX_FMNL2_WHAMM.mvd2 - 21_05_04_SMC_NToligo_CellROX_CMDR 10:c:2/2 - 21_05_04_SMC_NToligo_CellROX_CMDR 10</t>
  </si>
  <si>
    <t>21_05_04_SMC_CellROX_FMNL2_WHAMM.mvd2 - 21_05_04_SMC_NToligo_CellROX_CMDR 9:c:2/2 - 21_05_04_SMC_NToligo_CellROX_CMDR 9</t>
  </si>
  <si>
    <t>21_05_04_SMC_CellROX_FMNL2_WHAMM.mvd2 - 21_05_04_SMC_NToligo_CellROX_CMDR 8:c:2/2 - 21_05_04_SMC_NToligo_CellROX_CMDR 8</t>
  </si>
  <si>
    <t>21_05_04_SMC_CellROX_FMNL2_WHAMM.mvd2 - 21_05_04_SMC_NToligo_CellROX_CMDR 7:c:2/2 - 21_05_04_SMC_NToligo_CellROX_CMDR 7</t>
  </si>
  <si>
    <t>21_05_04_SMC_CellROX_FMNL2_WHAMM.mvd2 - 21_05_04_SMC_NToligo_CellROX_CMDR 6:c:2/2 - 21_05_04_SMC_NToligo_CellROX_CMDR 6</t>
  </si>
  <si>
    <t>21_05_04_SMC_CellROX_FMNL2_WHAMM.mvd2 - 21_05_04_SMC_NToligo_CellROX_CMDR 5:c:2/2 - 21_05_04_SMC_NToligo_CellROX_CMDR 5</t>
  </si>
  <si>
    <t>21_05_04_SMC_CellROX_FMNL2_WHAMM.mvd2 - 21_05_04_SMC_NToligo_CellROX_CMDR 4:c:2/2 - 21_05_04_SMC_NToligo_CellROX_CMDR 4</t>
  </si>
  <si>
    <t>21_05_04_SMC_CellROX_FMNL2_WHAMM.mvd2 - 21_05_04_SMC_NToligo_CellROX_CMDR 3:c:2/2 - 21_05_04_SMC_NToligo_CellROX_CMDR 3</t>
  </si>
  <si>
    <t>21_05_04_SMC_CellROX_FMNL2_WHAMM.mvd2 - 21_05_04_SMC_NToligo_CellROX_CMDR 2:c:2/2 - 21_05_04_SMC_NToligo_CellROX_CMDR 2</t>
  </si>
  <si>
    <t>21_05_04_SMC_CellROX_FMNL2_WHAMM.mvd2 - 21_05_04_SMC_NToligo_CellROX_CMDR:c:2/2 - 21_05_04_SMC_NToligo_CellROX_CMDR</t>
  </si>
  <si>
    <t>Fig 3F</t>
  </si>
  <si>
    <t>WHAMM knock-down confirmation:</t>
  </si>
  <si>
    <t>attempt 1</t>
  </si>
  <si>
    <t>attempt 2</t>
  </si>
  <si>
    <t>Signal</t>
  </si>
  <si>
    <t>NT4</t>
  </si>
  <si>
    <t>WHAMM1</t>
  </si>
  <si>
    <t>WHAMM3</t>
  </si>
  <si>
    <t>WHAMM2</t>
  </si>
  <si>
    <t>WHAMM4</t>
  </si>
  <si>
    <t>ARP3 knock-down confirmation</t>
  </si>
  <si>
    <t>ARP1</t>
  </si>
  <si>
    <t>ARP2</t>
  </si>
  <si>
    <t>ARP3</t>
  </si>
  <si>
    <t>ARP3 antibody</t>
  </si>
  <si>
    <t>Fig4B</t>
  </si>
  <si>
    <t>no blinding. B/c will be able to tell which group is which, b/c mito morphology is different. For actin, analuyzed at 418 --&gt; 10031 display scaling. And -2 brightness on laptop. Didn't filter based on LA intensity</t>
  </si>
  <si>
    <t>wave is less than 3/4 mitos, contiguous</t>
  </si>
  <si>
    <t>preCCCP</t>
  </si>
  <si>
    <t>postCCCP</t>
  </si>
  <si>
    <t>No mito actin</t>
  </si>
  <si>
    <t>wave</t>
  </si>
  <si>
    <t>actin on all mitos/on random mitos</t>
  </si>
  <si>
    <t>if wave, which cell</t>
  </si>
  <si>
    <t>sum</t>
  </si>
  <si>
    <t>percent</t>
  </si>
  <si>
    <t>Fig4D</t>
  </si>
  <si>
    <t xml:space="preserve">manual tracker. Same display scaling as for % cells analysis. Not blinded. View hwole video beofore analyze, so can get idea of where wave is going. </t>
  </si>
  <si>
    <t>418 --&gt; 10031</t>
  </si>
  <si>
    <t>in um/min</t>
  </si>
  <si>
    <t>PreCCCP</t>
  </si>
  <si>
    <t>exclude</t>
  </si>
  <si>
    <t>Fig5B</t>
  </si>
  <si>
    <t>area (first t0, then tf)</t>
  </si>
  <si>
    <t>% change</t>
  </si>
  <si>
    <t>00000006_1-1.tif</t>
  </si>
  <si>
    <t>00000006_1.tif</t>
  </si>
  <si>
    <t>23_07_28_PAGFP_expt_FMNL1si1_w1Conf-561.tif</t>
  </si>
  <si>
    <t>cntrl</t>
  </si>
  <si>
    <t>00000006_1-2.tif</t>
  </si>
  <si>
    <t>00000008_6-1.tif</t>
  </si>
  <si>
    <t>00000008_6.tif</t>
  </si>
  <si>
    <t>23_07_28_PAGFP_expt_cntrl3_w1Conf-561.tif</t>
  </si>
  <si>
    <t>00000008_6-2.tif</t>
  </si>
  <si>
    <t>0000001_24-1.tif</t>
  </si>
  <si>
    <t>0000001_24.tif</t>
  </si>
  <si>
    <t>23_08_10_PAgfp_fmnl1_si3_w1Conf-561.tif</t>
  </si>
  <si>
    <t>0000001_24-2.tif</t>
  </si>
  <si>
    <t>0000001_29-1.tif</t>
  </si>
  <si>
    <t>0000001_29.tif</t>
  </si>
  <si>
    <t>23_08_12_fmnl1si_PAgfp2_w1Conf-561.tif</t>
  </si>
  <si>
    <t>0000001_29-2.tif</t>
  </si>
  <si>
    <t>0000002_21-1.tif</t>
  </si>
  <si>
    <t>0000002_21.tif</t>
  </si>
  <si>
    <t>23_08_10_PAgfp_cntrl3_w1Conf-561.tif</t>
  </si>
  <si>
    <t>0000002_21-2.tif</t>
  </si>
  <si>
    <t>0000002_35-1.tif</t>
  </si>
  <si>
    <t>0000002_35.tif</t>
  </si>
  <si>
    <t>23_08_14_PAgfp_cntrl 31_w1Conf-561.tif</t>
  </si>
  <si>
    <t>rep4</t>
  </si>
  <si>
    <t>0000002_35-2.tif</t>
  </si>
  <si>
    <t>0000002_36-1.tif</t>
  </si>
  <si>
    <t>0000002_36.tif</t>
  </si>
  <si>
    <t>23_08_14_PAgfp_cntrl1_w1Conf-561.tif</t>
  </si>
  <si>
    <t>0000002_36-2.tif</t>
  </si>
  <si>
    <t>rep5</t>
  </si>
  <si>
    <t>00000021_5-1.tif</t>
  </si>
  <si>
    <t>23_07_28_PAGFP_expt_cntrl2_w1Conf-561.tif</t>
  </si>
  <si>
    <t>00000021_5-2.tif</t>
  </si>
  <si>
    <t>00000025_3-1.tif</t>
  </si>
  <si>
    <t>00000025_3.tif</t>
  </si>
  <si>
    <t>23_07_28_PAGFP_expt_FMNL1si3_w1Conf-561.tif</t>
  </si>
  <si>
    <t>rep6</t>
  </si>
  <si>
    <t>00000025_3-2.tif</t>
  </si>
  <si>
    <t>00000026_2-1.tif</t>
  </si>
  <si>
    <t>00000026_2.tif</t>
  </si>
  <si>
    <t>23_07_28_PAGFP_expt_FMNL1si2_w1Conf-561.tif</t>
  </si>
  <si>
    <t>00000026_2-2.tif</t>
  </si>
  <si>
    <t>00000026_7-1.tif</t>
  </si>
  <si>
    <t>00000026_7.tif</t>
  </si>
  <si>
    <t>23_08_03_PAgfpExpt_rep231_w1Conf-561.tif</t>
  </si>
  <si>
    <t>00000026_7-2.tif</t>
  </si>
  <si>
    <t>00000028_9-1.tif</t>
  </si>
  <si>
    <t>00000028_9.tif</t>
  </si>
  <si>
    <t>23_08_03_PAgfpExpt_rep2_cntrl1_w1Conf-561.tif</t>
  </si>
  <si>
    <t>00000028_9-2.tif</t>
  </si>
  <si>
    <t>00000029_4-1.tif</t>
  </si>
  <si>
    <t>00000029_4.tif</t>
  </si>
  <si>
    <t>23_07_28_PAGFP_expt_cntrl1_w1Conf-561.tif</t>
  </si>
  <si>
    <t>00000029_4-2.tif</t>
  </si>
  <si>
    <t>00000035_8-1.tif</t>
  </si>
  <si>
    <t>00000035_8.tif</t>
  </si>
  <si>
    <t>23_08_03_PAgfpExpt_rep2_cntrl 2_real1_w1Conf-561.tif</t>
  </si>
  <si>
    <t>00000035_8-2.tif</t>
  </si>
  <si>
    <t>0000008_23-1.tif</t>
  </si>
  <si>
    <t>0000008_23.tif</t>
  </si>
  <si>
    <t>23_08_10_PAgfp_fmnl1_si2_w1Conf-561.tif</t>
  </si>
  <si>
    <t>0000008_23-2.tif</t>
  </si>
  <si>
    <t>0000009_26-1.tif</t>
  </si>
  <si>
    <t>0000009_26.tif</t>
  </si>
  <si>
    <t>23_08_12_control_PAgfp2_w1Conf-561.tif</t>
  </si>
  <si>
    <t>0000009_26-2.tif</t>
  </si>
  <si>
    <t>0000009_32-1.tif</t>
  </si>
  <si>
    <t>0000009_32.tif</t>
  </si>
  <si>
    <t>23_08_14_PAgfp_FMNL1si2_w1Conf-561.tif</t>
  </si>
  <si>
    <t>0000009_32-2.tif</t>
  </si>
  <si>
    <t>0000011_22-1.tif</t>
  </si>
  <si>
    <t>0000011_22.tif</t>
  </si>
  <si>
    <t>23_08_10_PAgfp_fmnl1_si1_w1Conf-561.tif</t>
  </si>
  <si>
    <t>0000011_22-2.tif</t>
  </si>
  <si>
    <t>0000012_16-1.tif</t>
  </si>
  <si>
    <t>0000012_16.tif</t>
  </si>
  <si>
    <t>23_08_04_PAgfp_siRNA1_w1Conf-561.tif</t>
  </si>
  <si>
    <t>0000012_16-2.tif</t>
  </si>
  <si>
    <t>0000013_11-1.tif</t>
  </si>
  <si>
    <t>0000013_11.tif</t>
  </si>
  <si>
    <t>23_08_03_PAgfpExpt_siRNA_rep22_w1Conf-561.tif</t>
  </si>
  <si>
    <t>0000013_11-2.tif</t>
  </si>
  <si>
    <t>0000019_28-1.tif</t>
  </si>
  <si>
    <t>0000019_28.tif</t>
  </si>
  <si>
    <t>23_08_12_fmnl1si_PAgfp1_w1Conf-561.tif</t>
  </si>
  <si>
    <t>0000019_28-2.tif</t>
  </si>
  <si>
    <t>0000020_10-1.tif</t>
  </si>
  <si>
    <t>0000020_10.tif</t>
  </si>
  <si>
    <t>23_08_03_PAgfpExpt_siRNA_rep21_w1Conf-561.tif</t>
  </si>
  <si>
    <t>0000020_10-2.tif</t>
  </si>
  <si>
    <t>0000020_27-1.tif</t>
  </si>
  <si>
    <t>0000020_27.tif</t>
  </si>
  <si>
    <t>23_08_12_control_PAgfp3_w1Conf-561.tif</t>
  </si>
  <si>
    <t>0000020_27-2.tif</t>
  </si>
  <si>
    <t>0000020_31-1.tif</t>
  </si>
  <si>
    <t>0000020_31.tif</t>
  </si>
  <si>
    <t>23_08_14_PAgfp_FMNL1si1_w1Conf-561.tif</t>
  </si>
  <si>
    <t>0000020_31-2.tif</t>
  </si>
  <si>
    <t>0000021_17-1.tif</t>
  </si>
  <si>
    <t>0000021_17.tif</t>
  </si>
  <si>
    <t>23_08_04_PAgfp_siRNA2_w1Conf-561.tif</t>
  </si>
  <si>
    <t>0000021_17-2.tif</t>
  </si>
  <si>
    <t>0000023_25-1.tif</t>
  </si>
  <si>
    <t>0000023_25.tif</t>
  </si>
  <si>
    <t>23_08_12_control_PAgfp1_w1Conf-561.tif</t>
  </si>
  <si>
    <t>0000023_25-2.tif</t>
  </si>
  <si>
    <t>0000024_13-1.tif</t>
  </si>
  <si>
    <t>0000024_13.tif</t>
  </si>
  <si>
    <t>23_08_04_PAgfp_cntrl1_w1Conf-561.tif</t>
  </si>
  <si>
    <t>0000024_13-2.tif</t>
  </si>
  <si>
    <t>0000025_12-1.tif</t>
  </si>
  <si>
    <t>0000025_12.tif</t>
  </si>
  <si>
    <t>23_08_03_PAgfpExpt_siRNA_rep23_w1Conf-561.tif</t>
  </si>
  <si>
    <t>0000025_12-2.tif</t>
  </si>
  <si>
    <t>0000026_33-1.tif</t>
  </si>
  <si>
    <t>0000026_33.tif</t>
  </si>
  <si>
    <t>23_08_14_PAgfp_FMNL1si3_w1Conf-561.tif</t>
  </si>
  <si>
    <t>0000026_33-2.tif</t>
  </si>
  <si>
    <t>0000028_15-1.tif</t>
  </si>
  <si>
    <t>0000028_15.tif</t>
  </si>
  <si>
    <t>23_08_04_PAgfp_cntrl3_w1Conf-561.tif</t>
  </si>
  <si>
    <t>0000028_15-2.tif</t>
  </si>
  <si>
    <t>0000030_18-1.tif</t>
  </si>
  <si>
    <t>0000030_18.tif</t>
  </si>
  <si>
    <t>23_08_04_PAgfp_siRNA3_w1Conf-561.tif</t>
  </si>
  <si>
    <t>0000030_18-2.tif</t>
  </si>
  <si>
    <t>0000030_30-1.tif</t>
  </si>
  <si>
    <t>0000030_30.tif</t>
  </si>
  <si>
    <t>23_08_12_fmnl1si_PAgfp3_w1Conf-561.tif</t>
  </si>
  <si>
    <t>0000030_30-2.tif</t>
  </si>
  <si>
    <t>0000032_19-1.tif</t>
  </si>
  <si>
    <t>0000032_19.tif</t>
  </si>
  <si>
    <t>23_08_10_PAgfp_cntrl1_w1Conf-561.tif</t>
  </si>
  <si>
    <t>0000032_19-2.tif</t>
  </si>
  <si>
    <t>0000034_14-1.tif</t>
  </si>
  <si>
    <t>0000034_14.tif</t>
  </si>
  <si>
    <t>23_08_04_PAgfp_cntrl2_w1Conf-561.tif</t>
  </si>
  <si>
    <t>0000034_14-2.tif</t>
  </si>
  <si>
    <t>0000035_34-1.tif</t>
  </si>
  <si>
    <t>0000035_34.tif</t>
  </si>
  <si>
    <t>23_08_14_PAgfp_cntrl 2_real1_w1Conf-561.tif</t>
  </si>
  <si>
    <t>0000035_34-2.tif</t>
  </si>
  <si>
    <t>0000036_20-1.tif</t>
  </si>
  <si>
    <t>0000036_20.tif</t>
  </si>
  <si>
    <t>23_08_10_PAgfp_cntrl2_w1Conf-561.tif</t>
  </si>
  <si>
    <t>0000036_20-2.tif</t>
  </si>
  <si>
    <t>Another replicate:</t>
  </si>
  <si>
    <t>00000000_3-1.tif</t>
  </si>
  <si>
    <t>nt</t>
  </si>
  <si>
    <t>00000000_3-2.tif</t>
  </si>
  <si>
    <t>fmnl1si</t>
  </si>
  <si>
    <t>00000002_2-1.tif</t>
  </si>
  <si>
    <t>00000002_2-2.tif</t>
  </si>
  <si>
    <t>00000002_6-1.tif</t>
  </si>
  <si>
    <t>fmnl1</t>
  </si>
  <si>
    <t>00000002_6-2.tif</t>
  </si>
  <si>
    <t>00000003_5-1.tif</t>
  </si>
  <si>
    <t>00000003_5-2.tif</t>
  </si>
  <si>
    <t>00000005_1-1.tif</t>
  </si>
  <si>
    <t>00000005_1-2.tif</t>
  </si>
  <si>
    <t>00000006_4-1.tif</t>
  </si>
  <si>
    <t>00000006_4-2.tif</t>
  </si>
  <si>
    <t>Fig 5C</t>
  </si>
  <si>
    <t>heterofusion</t>
  </si>
  <si>
    <t>no heterofusion</t>
  </si>
  <si>
    <t>% heterofusion</t>
  </si>
  <si>
    <t>wave_rep2_vid2_cell1</t>
  </si>
  <si>
    <t>Wave</t>
  </si>
  <si>
    <t>NoWave</t>
  </si>
  <si>
    <t>Nowave_rep2_vid3_cell1</t>
  </si>
  <si>
    <t>1_8</t>
  </si>
  <si>
    <t>wave_rep2_vid3_cell2</t>
  </si>
  <si>
    <t>2_9</t>
  </si>
  <si>
    <t>Nowave_rep3_vid3_cell1</t>
  </si>
  <si>
    <t>3_7</t>
  </si>
  <si>
    <t>Nowave_rep2_vid3_cell2</t>
  </si>
  <si>
    <t>5_4</t>
  </si>
  <si>
    <t>wave_rep2_vid2_cell2</t>
  </si>
  <si>
    <t>6_11</t>
  </si>
  <si>
    <t>Nowave_rep3_vid5_cell1</t>
  </si>
  <si>
    <t>8_1</t>
  </si>
  <si>
    <t>Nowave_rep2_vid2_cell1</t>
  </si>
  <si>
    <t>9_3</t>
  </si>
  <si>
    <t>Nowave_rep2_vid2_cell2</t>
  </si>
  <si>
    <t>9_10</t>
  </si>
  <si>
    <t>wave_rep3_vid3_cell1</t>
  </si>
  <si>
    <t>10_12</t>
  </si>
  <si>
    <t>wave_rep3_vid5_cell1</t>
  </si>
  <si>
    <t>11_6</t>
  </si>
  <si>
    <t>wave_rep2_vid3_cell1</t>
  </si>
  <si>
    <t>rep1_vid1_cell1_wave.tif</t>
  </si>
  <si>
    <t>00000000_2.tif</t>
  </si>
  <si>
    <t>no wave</t>
  </si>
  <si>
    <t>4_10</t>
  </si>
  <si>
    <t>rep2_vid1_cell1_wave.tif</t>
  </si>
  <si>
    <t>0000004_10.tif</t>
  </si>
  <si>
    <t>5_6</t>
  </si>
  <si>
    <t>rep1_vid4_cell1_wave.tif</t>
  </si>
  <si>
    <t>00000005_6.tif</t>
  </si>
  <si>
    <t>5_7</t>
  </si>
  <si>
    <t>rep1_vid4_cell2_NOwave.tif</t>
  </si>
  <si>
    <t>00000005_7.tif</t>
  </si>
  <si>
    <t>5_9</t>
  </si>
  <si>
    <t>rep2_vid1_cell1_NOwave.tif</t>
  </si>
  <si>
    <t>00000005_9.tif</t>
  </si>
  <si>
    <t>7_3</t>
  </si>
  <si>
    <t>rep1_vid3_cell1_NOwave.tif</t>
  </si>
  <si>
    <t>00000007_3.tif</t>
  </si>
  <si>
    <t>7_4</t>
  </si>
  <si>
    <t>rep1_vid3_cell1_wave.tif</t>
  </si>
  <si>
    <t>00000007_4.tif</t>
  </si>
  <si>
    <t>8_5</t>
  </si>
  <si>
    <t>rep1_vid4_cell1_NOwave.tif</t>
  </si>
  <si>
    <t>00000008_5.tif</t>
  </si>
  <si>
    <t>9_1</t>
  </si>
  <si>
    <t>rep1_vid1_cell1_NOwave.tif</t>
  </si>
  <si>
    <t>00000009_1.tif</t>
  </si>
  <si>
    <t>10_8</t>
  </si>
  <si>
    <t>rep1_vid4_cell2_wave.tif</t>
  </si>
  <si>
    <t>00000010_8.tif</t>
  </si>
  <si>
    <t>Fig6A</t>
  </si>
  <si>
    <t>avgs mito size (um^2)</t>
  </si>
  <si>
    <t>30_13</t>
  </si>
  <si>
    <t>16_4_neg_noc</t>
  </si>
  <si>
    <t>29_9</t>
  </si>
  <si>
    <t>16_3_neg_noc</t>
  </si>
  <si>
    <t>nocodozol</t>
  </si>
  <si>
    <t>26_27</t>
  </si>
  <si>
    <t>26_1_neg_cntrl</t>
  </si>
  <si>
    <t>neg</t>
  </si>
  <si>
    <t>pos</t>
  </si>
  <si>
    <t>26_11</t>
  </si>
  <si>
    <t>16_3_neg_cntrl</t>
  </si>
  <si>
    <t>25_15</t>
  </si>
  <si>
    <t>16_4_neg_cntrl</t>
  </si>
  <si>
    <t>23_20</t>
  </si>
  <si>
    <t>18_1_pos_cntrl</t>
  </si>
  <si>
    <t>20_5</t>
  </si>
  <si>
    <t>16_2_neg_noc</t>
  </si>
  <si>
    <t>20_3</t>
  </si>
  <si>
    <t>16_1_pos_cntrl</t>
  </si>
  <si>
    <t>19_18</t>
  </si>
  <si>
    <t>18_1_pos_noc</t>
  </si>
  <si>
    <t>19_16</t>
  </si>
  <si>
    <t>16_4_pos_cntrl</t>
  </si>
  <si>
    <t>18_29</t>
  </si>
  <si>
    <t>26_2_neg_noc</t>
  </si>
  <si>
    <t>18_22</t>
  </si>
  <si>
    <t>18_2_pos_noc</t>
  </si>
  <si>
    <t>18_10</t>
  </si>
  <si>
    <t>16_3_pos_noc</t>
  </si>
  <si>
    <t>17_23</t>
  </si>
  <si>
    <t>18_2_neg_cntrl</t>
  </si>
  <si>
    <t>17_6</t>
  </si>
  <si>
    <t>16_2_pos_noc</t>
  </si>
  <si>
    <t>17_4</t>
  </si>
  <si>
    <t>16_1_neg_noc</t>
  </si>
  <si>
    <t>17_2</t>
  </si>
  <si>
    <t>16_1_neg_cntrl</t>
  </si>
  <si>
    <t>avgs</t>
  </si>
  <si>
    <t>16_25</t>
  </si>
  <si>
    <t>26_1_neg_noc</t>
  </si>
  <si>
    <t>14_14</t>
  </si>
  <si>
    <t>16_4_pos_noc</t>
  </si>
  <si>
    <t>13_31</t>
  </si>
  <si>
    <t>26_2_neg_cntrl</t>
  </si>
  <si>
    <t>13_26</t>
  </si>
  <si>
    <t>26_1_pos_noc</t>
  </si>
  <si>
    <t>13_19</t>
  </si>
  <si>
    <t>18_1_neg_cntrl</t>
  </si>
  <si>
    <t>13_7</t>
  </si>
  <si>
    <t>16_2_neg_cntrl</t>
  </si>
  <si>
    <t>12_21</t>
  </si>
  <si>
    <t>18_2_neg_noc</t>
  </si>
  <si>
    <t>11_24</t>
  </si>
  <si>
    <t>18_2_pos_cntrl</t>
  </si>
  <si>
    <t>11_17</t>
  </si>
  <si>
    <t>18_1_neg_noc</t>
  </si>
  <si>
    <t>11_12</t>
  </si>
  <si>
    <t>16_3_pos_cngtrl</t>
  </si>
  <si>
    <t>9_30</t>
  </si>
  <si>
    <t>26_2_pos_noc</t>
  </si>
  <si>
    <t>7_32</t>
  </si>
  <si>
    <t>26_2_pos_cntrl</t>
  </si>
  <si>
    <t>6_28</t>
  </si>
  <si>
    <t>26_1_pos_cntrl</t>
  </si>
  <si>
    <t>4_8</t>
  </si>
  <si>
    <t>16_2_pos_cntrl</t>
  </si>
  <si>
    <t>7_1</t>
  </si>
  <si>
    <t>16_1_pos_noc</t>
  </si>
  <si>
    <t>Fig 6B</t>
  </si>
  <si>
    <t>control (actin -)</t>
  </si>
  <si>
    <t>noc (actin -)</t>
  </si>
  <si>
    <t>control (actin +)</t>
  </si>
  <si>
    <t>noc (actin +)</t>
  </si>
  <si>
    <t>No blinding</t>
  </si>
  <si>
    <t>for FMNL1 condition, yellow highlighted cells were included in analysis because could identify properly aligned chromosomes in tomm20/phalloidin negative space. for most others this could not be very clearly discerned, and in a subset chromosomes appeared misaligned. these wwre excluded from analysis</t>
  </si>
  <si>
    <t>oj islikely alinged (still excluded from analysis)</t>
  </si>
  <si>
    <t>red is not aligned</t>
  </si>
  <si>
    <t>all other, can't tell</t>
  </si>
  <si>
    <t>No set display scaling</t>
  </si>
  <si>
    <t>wave size (um^2)</t>
  </si>
  <si>
    <t>21_06_18_FMNL1_FMNL2si_mitosis.mvd2 - 21_06_18_SMC_FMNL1si_phal488_TOM20_647_metaphase 10:c:2/2 - 21_06_18_SMC_FMNL1si_phal488_TOM20_647_metaphase 10</t>
  </si>
  <si>
    <t>21_06_18_FMNL1_FMNL2si_mitosis.mvd2 - 21_06_18_SMC_FMNL1si_phal488_TOM20_647_metaphase 9:c:2/2 - 21_06_18_SMC_FMNL1si_phal488_TOM20_647_metaphase 9</t>
  </si>
  <si>
    <t>21_06_18_FMNL1_FMNL2si_mitosis.mvd2 - 21_06_18_SMC_FMNL1si_phal488_TOM20_647_metaphase 8:c:1/2 - 21_06_18_SMC_FMNL1si_phal488_TOM20_647_metaphase 8</t>
  </si>
  <si>
    <t>21_06_18_FMNL1_FMNL2si_mitosis.mvd2 - 21_06_18_SMC_FMNL1si_phal488_TOM20_647_metaphase 7:c:2/2 - 21_06_18_SMC_FMNL1si_phal488_TOM20_647_metaphase 7</t>
  </si>
  <si>
    <t>21_06_18_FMNL1_FMNL2si_mitosis.mvd2 - 21_06_18_SMC_FMNL1si_phal488_TOM20_647_metaphase 6:c:2/2 - 21_06_18_SMC_FMNL1si_phal488_TOM20_647_metaphase 6</t>
  </si>
  <si>
    <t>21_06_18_FMNL1_FMNL2si_mitosis.mvd2 - 21_06_18_SMC_FMNL1si_phal488_TOM20_647_metaphase 5:c:2/2 - 21_06_18_SMC_FMNL1si_phal488_TOM20_647_metaphase 5</t>
  </si>
  <si>
    <t>21_06_18_FMNL1_FMNL2si_mitosis.mvd2 - 21_06_18_SMC_FMNL1si_phal488_TOM20_647_metaphase 4:c:2/2 - 21_06_18_SMC_FMNL1si_phal488_TOM20_647_metaphase 4</t>
  </si>
  <si>
    <t>21_06_18_FMNL1_FMNL2si_mitosis.mvd2 - 21_06_18_SMC_FMNL1si_phal488_TOM20_647_metaphase 3:c:2/2 - 21_06_18_SMC_FMNL1si_phal488_TOM20_647_metaphase 3</t>
  </si>
  <si>
    <t>21_06_18_FMNL1_FMNL2si_mitosis.mvd2 - 21_06_18_SMC_FMNL1si_phal488_TOM20_647_metaphase 2:c:2/2 - 21_06_18_SMC_FMNL1si_phal488_TOM20_647_metaphase 2</t>
  </si>
  <si>
    <t>21_06_18_FMNL1_FMNL2si_mitosis.mvd2 - 21_06_18_SMC_FMNL1si_phal488_TOM20_647_metaphase:c:2/2 - 21_06_18_SMC_FMNL1si_phal488_TOM20_647_metaphase</t>
  </si>
  <si>
    <t>21_06_18_FMNL1_FMNL2si_mitosis.mvd2 - 21_06_18_SMC_NT_phal488_TOM20_647_metaphase 10:c:2/2 - 21_06_18_SMC_NT_phal488_TOM20_647_metaphase 10</t>
  </si>
  <si>
    <t>21_06_18_FMNL1_FMNL2si_mitosis.mvd2 - 21_06_18_SMC_NT_phal488_TOM20_647_metaphase 9:c:2/2 - 21_06_18_SMC_NT_phal488_TOM20_647_metaphase 9</t>
  </si>
  <si>
    <t>21_06_18_FMNL1_FMNL2si_mitosis.mvd2 - 21_06_18_SMC_NT_phal488_TOM20_647_metaphase 8:c:2/2 - 21_06_18_SMC_NT_phal488_TOM20_647_metaphase 8</t>
  </si>
  <si>
    <t>21_06_18_FMNL1_FMNL2si_mitosis.mvd2 - 21_06_18_SMC_NT_phal488_TOM20_647_metaphase 7:c:2/2 - 21_06_18_SMC_NT_phal488_TOM20_647_metaphase 7</t>
  </si>
  <si>
    <t>21_06_18_FMNL1_FMNL2si_mitosis.mvd2 - 21_06_18_SMC_NT_phal488_TOM20_647_metaphase 6:c:2/2 - 21_06_18_SMC_NT_phal488_TOM20_647_metaphase 6</t>
  </si>
  <si>
    <t>21_06_18_FMNL1_FMNL2si_mitosis.mvd2 - 21_06_18_SMC_NT_phal488_TOM20_647_metaphase 5:c:2/2 - 21_06_18_SMC_NT_phal488_TOM20_647_metaphase 5</t>
  </si>
  <si>
    <t>21_06_18_FMNL1_FMNL2si_mitosis.mvd2 - 21_06_18_SMC_NT_phal488_TOM20_647_metaphase 4:c:2/2 - 21_06_18_SMC_NT_phal488_TOM20_647_metaphase 4</t>
  </si>
  <si>
    <t>21_06_18_FMNL1_FMNL2si_mitosis.mvd2 - 21_06_18_SMC_NT_phal488_TOM20_647_metaphase 3:c:2/2 - 21_06_18_SMC_NT_phal488_TOM20_647_metaphase 3</t>
  </si>
  <si>
    <t>21_06_18_FMNL1_FMNL2si_mitosis.mvd2 - 21_06_18_SMC_NT_phal488_TOM20_647_metaphase 2:c:2/2 - 21_06_18_SMC_NT_phal488_TOM20_647_metaphase 2</t>
  </si>
  <si>
    <t>21_06_18_FMNL1_FMNL2si_mitosis.mvd2 - 21_06_18_SMC_NT_phal488_TOM20_647_metaphase:c:2/2 - 21_06_18_SMC_NT_phal488_TOM20_647_metaphase</t>
  </si>
  <si>
    <t>21_06_24_FMNL1si_mitosis.mvd2 - 21_06_24_SMC_FMNL1si_Phal488_TOMM647 10:c:2/2 - 21_06_24_SMC_FMNL1si_Phal488_TOMM647 10</t>
  </si>
  <si>
    <t>21_06_24_FMNL1si_mitosis.mvd2 - 21_06_24_SMC_FMNL1si_Phal488_TOMM647 9:c:2/2 - 21_06_24_SMC_FMNL1si_Phal488_TOMM647 9</t>
  </si>
  <si>
    <t>21_06_24_FMNL1si_mitosis.mvd2 - 21_06_24_SMC_FMNL1si_Phal488_TOMM647 8:c:2/2 - 21_06_24_SMC_FMNL1si_Phal488_TOMM647 8</t>
  </si>
  <si>
    <t>21_06_24_FMNL1si_mitosis.mvd2 - 21_06_24_SMC_FMNL1si_Phal488_TOMM647 7:c:2/2 - 21_06_24_SMC_FMNL1si_Phal488_TOMM647 7</t>
  </si>
  <si>
    <t>21_06_24_FMNL1si_mitosis.mvd2 - 21_06_24_SMC_FMNL1si_Phal488_TOMM647 6:c:2/2 - 21_06_24_SMC_FMNL1si_Phal488_TOMM647 6</t>
  </si>
  <si>
    <t>21_06_24_FMNL1si_mitosis.mvd2 - 21_06_24_SMC_FMNL1si_Phal488_TOMM647 5:c:2/2 - 21_06_24_SMC_FMNL1si_Phal488_TOMM647 5</t>
  </si>
  <si>
    <t>21_06_24_FMNL1si_mitosis.mvd2 - 21_06_24_SMC_FMNL1si_Phal488_TOMM647 4:c:2/2 - 21_06_24_SMC_FMNL1si_Phal488_TOMM647 4</t>
  </si>
  <si>
    <t>21_06_24_FMNL1si_mitosis.mvd2 - 21_06_24_SMC_FMNL1si_Phal488_TOMM647 3:c:2/2 - 21_06_24_SMC_FMNL1si_Phal488_TOMM647 3</t>
  </si>
  <si>
    <t>21_06_24_FMNL1si_mitosis.mvd2 - 21_06_24_SMC_FMNL1si_Phal488_TOMM647 2:c:2/2 - 21_06_24_SMC_FMNL1si_Phal488_TOMM647 2</t>
  </si>
  <si>
    <t>21_06_24_FMNL1si_mitosis.mvd2 - 21_06_24_SMC_FMNL1si_Phal488_TOMM647:c:2/2 - 21_06_24_SMC_FMNL1si_Phal488_TOMM647</t>
  </si>
  <si>
    <t>21_06_24_FMNL1si_mitosis.mvd2 - 21_06_24_SMC_NToligo_Phal488_TOMM647 10:c:2/2 - 21_06_24_SMC_NToligo_Phal488_TOMM647 10</t>
  </si>
  <si>
    <t>21_06_24_FMNL1si_mitosis.mvd2 - 21_06_24_SMC_NToligo_Phal488_TOMM647 9:c:2/2 - 21_06_24_SMC_NToligo_Phal488_TOMM647 9</t>
  </si>
  <si>
    <t>21_06_24_FMNL1si_mitosis.mvd2 - 21_06_24_SMC_NToligo_Phal488_TOMM647 8:c:2/2 - 21_06_24_SMC_NToligo_Phal488_TOMM647 8</t>
  </si>
  <si>
    <t>21_06_24_FMNL1si_mitosis.mvd2 - 21_06_24_SMC_NToligo_Phal488_TOMM647 7:c:2/2 - 21_06_24_SMC_NToligo_Phal488_TOMM647 7</t>
  </si>
  <si>
    <t>21_06_24_FMNL1si_mitosis.mvd2 - 21_06_24_SMC_NToligo_Phal488_TOMM647 6:c:2/2 - 21_06_24_SMC_NToligo_Phal488_TOMM647 6</t>
  </si>
  <si>
    <t>21_06_24_FMNL1si_mitosis.mvd2 - 21_06_24_SMC_NToligo_Phal488_TOMM647 5:c:2/2 - 21_06_24_SMC_NToligo_Phal488_TOMM647 5</t>
  </si>
  <si>
    <t>21_06_24_FMNL1si_mitosis.mvd2 - 21_06_24_SMC_NToligo_Phal488_TOMM647 4:c:2/2 - 21_06_24_SMC_NToligo_Phal488_TOMM647 4</t>
  </si>
  <si>
    <t>21_06_24_FMNL1si_mitosis.mvd2 - 21_06_24_SMC_NToligo_Phal488_TOMM647 3:c:2/2 - 21_06_24_SMC_NToligo_Phal488_TOMM647 3</t>
  </si>
  <si>
    <t>21_06_24_FMNL1si_mitosis.mvd2 - 21_06_24_SMC_NToligo_Phal488_TOMM647 2:c:2/2 - 21_06_24_SMC_NToligo_Phal488_TOMM647 2</t>
  </si>
  <si>
    <t>21_06_24_FMNL1si_mitosis.mvd2 - 21_06_24_SMC_NToligo_Phal488_TOMM647:c:2/2 - 21_06_24_SMC_NToligo_Phal488_TOMM647</t>
  </si>
  <si>
    <t>21_07_04_FMNLsi_wave_Mitosis.mvd2 - 21_07_4_SMC_FMNL1si_Phal488_TOMM647_mitosis 10:c:2/2 - 21_07_4_SMC_FMNL1si_Phal488_TOMM647_mitosis 10</t>
  </si>
  <si>
    <t>21_07_04_FMNLsi_wave_Mitosis.mvd2 - 21_07_4_SMC_FMNL1si_Phal488_TOMM647_mitosis 9:c:2/2 - 21_07_4_SMC_FMNL1si_Phal488_TOMM647_mitosis 9</t>
  </si>
  <si>
    <t>21_07_04_FMNLsi_wave_Mitosis.mvd2 - 21_07_4_SMC_FMNL1si_Phal488_TOMM647_mitosis 8:c:2/2 - 21_07_4_SMC_FMNL1si_Phal488_TOMM647_mitosis 8</t>
  </si>
  <si>
    <t>21_07_04_FMNLsi_wave_Mitosis.mvd2 - 21_07_4_SMC_FMNL1si_Phal488_TOMM647_mitosis 7:c:2/2 - 21_07_4_SMC_FMNL1si_Phal488_TOMM647_mitosis 7</t>
  </si>
  <si>
    <t>21_07_04_FMNLsi_wave_Mitosis.mvd2 - 21_07_4_SMC_FMNL1si_Phal488_TOMM647_mitosis 6:c:2/2 - 21_07_4_SMC_FMNL1si_Phal488_TOMM647_mitosis 6</t>
  </si>
  <si>
    <t>21_07_04_FMNLsi_wave_Mitosis.mvd2 - 21_07_4_SMC_FMNL1si_Phal488_TOMM647_mitosis 5:c:2/2 - 21_07_4_SMC_FMNL1si_Phal488_TOMM647_mitosis 5</t>
  </si>
  <si>
    <t>21_07_04_FMNLsi_wave_Mitosis.mvd2 - 21_07_4_SMC_FMNL1si_Phal488_TOMM647_mitosis 4:c:2/2 - 21_07_4_SMC_FMNL1si_Phal488_TOMM647_mitosis 4</t>
  </si>
  <si>
    <t>21_07_04_FMNLsi_wave_Mitosis.mvd2 - 21_07_4_SMC_FMNL1si_Phal488_TOMM647_mitosis 3:c:2/2 - 21_07_4_SMC_FMNL1si_Phal488_TOMM647_mitosis 3</t>
  </si>
  <si>
    <t>21_07_04_FMNLsi_wave_Mitosis.mvd2 - 21_07_4_SMC_FMNL1si_Phal488_TOMM647_mitosis 2:c:2/2 - 21_07_4_SMC_FMNL1si_Phal488_TOMM647_mitosis 2</t>
  </si>
  <si>
    <t>21_07_04_FMNLsi_wave_Mitosis.mvd2 - 21_07_4_SMC_FMNL1si_Phal488_TOMM647_mitosis:c:2/2 - 21_07_4_SMC_FMNL1si_Phal488_TOMM647_mitosis</t>
  </si>
  <si>
    <t>21_07_04_FMNLsi_wave_Mitosis.mvd2 - 21_07_4_SMC_NT_Phal488_TOMM647_mitosis 10:c:2/2 - 21_07_4_SMC_NT_Phal488_TOMM647_mitosis 10</t>
  </si>
  <si>
    <t>21_07_04_FMNLsi_wave_Mitosis.mvd2 - 21_07_4_SMC_NT_Phal488_TOMM647_mitosis 9:c:2/2 - 21_07_4_SMC_NT_Phal488_TOMM647_mitosis 9</t>
  </si>
  <si>
    <t>21_07_04_FMNLsi_wave_Mitosis.mvd2 - 21_07_4_SMC_NT_Phal488_TOMM647_mitosis 8:c:2/2 - 21_07_4_SMC_NT_Phal488_TOMM647_mitosis 8</t>
  </si>
  <si>
    <t>21_07_04_FMNLsi_wave_Mitosis.mvd2 - 21_07_4_SMC_NT_Phal488_TOMM647_mitosis 7:c:2/2 - 21_07_4_SMC_NT_Phal488_TOMM647_mitosis 7</t>
  </si>
  <si>
    <t>21_07_04_FMNLsi_wave_Mitosis.mvd2 - 21_07_4_SMC_NT_Phal488_TOMM647_mitosis 6:c:2/2 - 21_07_4_SMC_NT_Phal488_TOMM647_mitosis 6</t>
  </si>
  <si>
    <t>21_07_04_FMNLsi_wave_Mitosis.mvd2 - 21_07_4_SMC_NT_Phal488_TOMM647_mitosis 5:c:2/2 - 21_07_4_SMC_NT_Phal488_TOMM647_mitosis 5</t>
  </si>
  <si>
    <t>21_07_04_FMNLsi_wave_Mitosis.mvd2 - 21_07_4_SMC_NT_Phal488_TOMM647_mitosis 4:c:2/2 - 21_07_4_SMC_NT_Phal488_TOMM647_mitosis 4</t>
  </si>
  <si>
    <t>21_07_04_FMNLsi_wave_Mitosis.mvd2 - 21_07_4_SMC_NT_Phal488_TOMM647_mitosis 3:c:2/2 - 21_07_4_SMC_NT_Phal488_TOMM647_mitosis 3</t>
  </si>
  <si>
    <t>21_07_04_FMNLsi_wave_Mitosis.mvd2 - 21_07_4_SMC_NT_Phal488_TOMM647_mitosis 2:c:2/2 - 21_07_4_SMC_NT_Phal488_TOMM647_mitosis 2</t>
  </si>
  <si>
    <t>21_07_04_FMNLsi_wave_Mitosis.mvd2 - 21_07_4_SMC_NT_Phal488_TOMM647_mitosis:c:2/2 - 21_07_4_SMC_NT_Phal488_TOMM647_mitosis</t>
  </si>
  <si>
    <t>FigS1D</t>
  </si>
  <si>
    <t>FigS1F</t>
  </si>
  <si>
    <t>Rep1:</t>
  </si>
  <si>
    <t>minus 2 brightness</t>
  </si>
  <si>
    <t>wavesize</t>
  </si>
  <si>
    <t>0000040_31.tif:2</t>
  </si>
  <si>
    <t>00000039_1.tif:2</t>
  </si>
  <si>
    <t>0000038_35.tif:2</t>
  </si>
  <si>
    <t>00000038_6.tif:2</t>
  </si>
  <si>
    <t>0000037_22.tif:2</t>
  </si>
  <si>
    <t>0000036_11.tif:2</t>
  </si>
  <si>
    <t>0000035_18.tif:2</t>
  </si>
  <si>
    <t>0000033_37.tif:2</t>
  </si>
  <si>
    <t>0000033_26.tif:2</t>
  </si>
  <si>
    <t>0000033_21.tif:2</t>
  </si>
  <si>
    <t>0000032_15.tif:2</t>
  </si>
  <si>
    <t>0000031_16.tif:2</t>
  </si>
  <si>
    <t>0000030_29.tif:2</t>
  </si>
  <si>
    <t>0000030_24.tif:2</t>
  </si>
  <si>
    <t>0000030_10.tif:2</t>
  </si>
  <si>
    <t>0000028_20.tif:2</t>
  </si>
  <si>
    <t>00000028_7.tif:2</t>
  </si>
  <si>
    <t>00000025_8.tif:2</t>
  </si>
  <si>
    <t>00000024_4.tif:2</t>
  </si>
  <si>
    <t>0000023_39.tif:2</t>
  </si>
  <si>
    <t>0000023_27.tif:2</t>
  </si>
  <si>
    <t>00000021_2.tif:2</t>
  </si>
  <si>
    <t>0000016_25.tif:2</t>
  </si>
  <si>
    <t>0000015_38.tif:2</t>
  </si>
  <si>
    <t>0000015_14.tif:2</t>
  </si>
  <si>
    <t>00000015_9.tif:2</t>
  </si>
  <si>
    <t>0000014_17.tif:2</t>
  </si>
  <si>
    <t>0000013_33.tif:2</t>
  </si>
  <si>
    <t>0000012_34.tif:2</t>
  </si>
  <si>
    <t>0000012_30.tif:2</t>
  </si>
  <si>
    <t>0000011_32.tif:2</t>
  </si>
  <si>
    <t>0000011_28.tif:2</t>
  </si>
  <si>
    <t>0000009_12.tif:2</t>
  </si>
  <si>
    <t>00000009_5.tif:2</t>
  </si>
  <si>
    <t>0000008_40.tif:2</t>
  </si>
  <si>
    <t>0000007_23.tif:2</t>
  </si>
  <si>
    <t>0000003_36.tif:2</t>
  </si>
  <si>
    <t>0000003_19.tif:2</t>
  </si>
  <si>
    <t>00000003_3.tif:2</t>
  </si>
  <si>
    <t>rep2:</t>
  </si>
  <si>
    <t>0000039_37.tif:2</t>
  </si>
  <si>
    <t>0000039_26.tif:2</t>
  </si>
  <si>
    <t>0000039_21.tif:2</t>
  </si>
  <si>
    <t>00000035_2.tif:2</t>
  </si>
  <si>
    <t>0000034_38.tif:2</t>
  </si>
  <si>
    <t>0000033_15.tif:2</t>
  </si>
  <si>
    <t>00000033_9.tif:2</t>
  </si>
  <si>
    <t>0000032_36.tif:2</t>
  </si>
  <si>
    <t>0000032_22.tif:2</t>
  </si>
  <si>
    <t>00000032_5.tif:2</t>
  </si>
  <si>
    <t>0000030_11.tif:2</t>
  </si>
  <si>
    <t>0000029_27.tif:2</t>
  </si>
  <si>
    <t>0000028_40.tif:2</t>
  </si>
  <si>
    <t>0000028_33.tif:2</t>
  </si>
  <si>
    <t>0000028_23.tif:2</t>
  </si>
  <si>
    <t>00000028_6.tif:2</t>
  </si>
  <si>
    <t>0000027_31.tif:2</t>
  </si>
  <si>
    <t>0000027_20.tif:2</t>
  </si>
  <si>
    <t>0000026_35.tif:2</t>
  </si>
  <si>
    <t>00000024_7.tif:2</t>
  </si>
  <si>
    <t>00000024_3.tif:2</t>
  </si>
  <si>
    <t>0000023_18.tif:2</t>
  </si>
  <si>
    <t>0000022_34.tif:2</t>
  </si>
  <si>
    <t>0000022_10.tif:2</t>
  </si>
  <si>
    <t>0000021_25.tif:2</t>
  </si>
  <si>
    <t>0000020_39.tif:2</t>
  </si>
  <si>
    <t>0000020_32.tif:2</t>
  </si>
  <si>
    <t>0000019_30.tif:2</t>
  </si>
  <si>
    <t>0000018_12.tif:2</t>
  </si>
  <si>
    <t>00000017_8.tif:2</t>
  </si>
  <si>
    <t>0000015_28.tif:2</t>
  </si>
  <si>
    <t>0000015_13.tif:2</t>
  </si>
  <si>
    <t>0000013_29.tif:2</t>
  </si>
  <si>
    <t>0000012_14.tif:2</t>
  </si>
  <si>
    <t>0000010_24.tif:2</t>
  </si>
  <si>
    <t>0000010_17.tif:2</t>
  </si>
  <si>
    <t>0000007_19.tif:2</t>
  </si>
  <si>
    <t>00000007_4.tif:2</t>
  </si>
  <si>
    <t>rep3:</t>
  </si>
  <si>
    <t>00000040_3.tif:2</t>
  </si>
  <si>
    <t>0000039_39.tif:2</t>
  </si>
  <si>
    <t>0000039_13.tif:2</t>
  </si>
  <si>
    <t>00000032_8.tif:2</t>
  </si>
  <si>
    <t>0000030_25.tif:2</t>
  </si>
  <si>
    <t>0000029_35.tif:2</t>
  </si>
  <si>
    <t>0000029_26.tif:2</t>
  </si>
  <si>
    <t>00000029_1.tif:2</t>
  </si>
  <si>
    <t>0000028_14.tif:2</t>
  </si>
  <si>
    <t>0000026_31.tif:2</t>
  </si>
  <si>
    <t>0000025_29.tif:2</t>
  </si>
  <si>
    <t>0000025_21.tif:2</t>
  </si>
  <si>
    <t>0000024_22.tif:2</t>
  </si>
  <si>
    <t>00000024_9.tif:2</t>
  </si>
  <si>
    <t>00000024_2.tif:2</t>
  </si>
  <si>
    <t>00000023_4.tif:2</t>
  </si>
  <si>
    <t>0000021_37.tif:2</t>
  </si>
  <si>
    <t>0000021_36.tif:2</t>
  </si>
  <si>
    <t>0000021_32.tif:2</t>
  </si>
  <si>
    <t>0000020_38.tif:2</t>
  </si>
  <si>
    <t>0000020_23.tif:2</t>
  </si>
  <si>
    <t>0000019_24.tif:2</t>
  </si>
  <si>
    <t>0000019_18.tif:2</t>
  </si>
  <si>
    <t>0000017_16.tif:2</t>
  </si>
  <si>
    <t>0000015_30.tif:2</t>
  </si>
  <si>
    <t>0000015_20.tif:2</t>
  </si>
  <si>
    <t>0000015_10.tif:2</t>
  </si>
  <si>
    <t>0000013_27.tif:2</t>
  </si>
  <si>
    <t>0000012_12.tif:2</t>
  </si>
  <si>
    <t>0000011_33.tif:2</t>
  </si>
  <si>
    <t>0000010_28.tif:2</t>
  </si>
  <si>
    <t>0000007_11.tif:2</t>
  </si>
  <si>
    <t>00000005_7.tif:2</t>
  </si>
  <si>
    <t>0000004_40.tif:2</t>
  </si>
  <si>
    <t>0000004_15.tif:2</t>
  </si>
  <si>
    <t>00000004_6.tif:2</t>
  </si>
  <si>
    <t>0000003_17.tif:2</t>
  </si>
  <si>
    <t>0000000_19.tif:2</t>
  </si>
  <si>
    <t>FigS1G</t>
  </si>
  <si>
    <t>rep1:</t>
  </si>
  <si>
    <t>0000030_13.tif:1</t>
  </si>
  <si>
    <t>C</t>
  </si>
  <si>
    <t>treatment</t>
  </si>
  <si>
    <t>*excluded from analysis wells with misaligned chromosomes at metaphsae plaste. (missing from final tabluation to the right)</t>
  </si>
  <si>
    <t>0000029_12.tif:2</t>
  </si>
  <si>
    <t>t</t>
  </si>
  <si>
    <t>00000029_4.tif:2</t>
  </si>
  <si>
    <t>0000027_25.tif:2</t>
  </si>
  <si>
    <t>00000027_3.tif:2</t>
  </si>
  <si>
    <t>0000026_30.tif:2</t>
  </si>
  <si>
    <t>00000026_6.tif:2</t>
  </si>
  <si>
    <t>0000025_16.tif:2</t>
  </si>
  <si>
    <t>0000023_22.tif:2</t>
  </si>
  <si>
    <t>0000022_29.tif:2</t>
  </si>
  <si>
    <t>0000022_14.tif:1</t>
  </si>
  <si>
    <t>00000021_8.tif:1</t>
  </si>
  <si>
    <t>0000020_19.tif:2</t>
  </si>
  <si>
    <t>0000019_27.tif:2</t>
  </si>
  <si>
    <t>0000018_20.tif:2</t>
  </si>
  <si>
    <t>00000018_5.tif:2</t>
  </si>
  <si>
    <t>0000017_26.tif:1</t>
  </si>
  <si>
    <t>00000017_9.tif:1</t>
  </si>
  <si>
    <t>0000016_15.tif:2</t>
  </si>
  <si>
    <t>0000014_10.tif:1</t>
  </si>
  <si>
    <t>0000011_11.tif:2</t>
  </si>
  <si>
    <t>00000011_7.tif:2</t>
  </si>
  <si>
    <t>00000011_2.tif:2</t>
  </si>
  <si>
    <t>0000009_28.tif:1</t>
  </si>
  <si>
    <t>0000006_24.tif:1</t>
  </si>
  <si>
    <t>0000002_18.tif:2</t>
  </si>
  <si>
    <t>0000001_23.tif:2</t>
  </si>
  <si>
    <t>00000001_1.tif:2</t>
  </si>
  <si>
    <t>Rep2:</t>
  </si>
  <si>
    <t>0000029_25.tif:c:2/2 - Conf-640/Conf-488</t>
  </si>
  <si>
    <t>00000028_1.tif:c:2/2 - Conf-640/Conf-488</t>
  </si>
  <si>
    <t>c</t>
  </si>
  <si>
    <t>0000027_29.tif:c:2/2 - Conf-640/Conf-488</t>
  </si>
  <si>
    <t>00000027_5.tif:c:2/2 - Conf-640/Conf-488</t>
  </si>
  <si>
    <t>00000026_4.tif:c:2/2 - Conf-640/Conf-488</t>
  </si>
  <si>
    <t>0000024_15.tif:c:2/2 - Conf-640/Conf-488</t>
  </si>
  <si>
    <t>0000024_13.tif:c:2/2 - Conf-640/Conf-488</t>
  </si>
  <si>
    <t>00000024_7.tif:c:2/2 - Conf-640/Conf-488</t>
  </si>
  <si>
    <t>0000022_24.tif:c:2/2 - Conf-640/Conf-488</t>
  </si>
  <si>
    <t>0000020_21.tif:c:2/2 - Conf-640/Conf-488</t>
  </si>
  <si>
    <t>0000020_19.tif:c:2/2 - Conf-640/Conf-488</t>
  </si>
  <si>
    <t>0000020_16.tif:c:2/2 - Conf-640/Conf-488</t>
  </si>
  <si>
    <t>0000018_18.tif:c:2/2 - Conf-640/Conf-488</t>
  </si>
  <si>
    <t>0000017_14.tif:c:2/2 - Conf-640/Conf-488</t>
  </si>
  <si>
    <t>0000016_11.tif:c:2/2 - Conf-640/Conf-488</t>
  </si>
  <si>
    <t>0000014_17.tif:c:2/2 - Conf-640/Conf-488</t>
  </si>
  <si>
    <t>0000014_12.tif:c:2/2 - Conf-640/Conf-488</t>
  </si>
  <si>
    <t>0000010_26.tif:c:2/2 - Conf-640/Conf-488</t>
  </si>
  <si>
    <t>0000010_23.tif:c:2/2 - Conf-640/Conf-488</t>
  </si>
  <si>
    <t>0000009_22.tif:c:2/2 - Conf-640/Conf-488</t>
  </si>
  <si>
    <t>00000009_6.tif:c:2/2 - Conf-640/Conf-488</t>
  </si>
  <si>
    <t>0000008_28.tif:c:2/2 - Conf-640/Conf-488</t>
  </si>
  <si>
    <t>00000008_9.tif:c:2/2 - Conf-640/Conf-488</t>
  </si>
  <si>
    <t>0000007_30.tif:c:2/2 - Conf-640/Conf-488</t>
  </si>
  <si>
    <t>00000007_8.tif:c:2/2 - Conf-640/Conf-488</t>
  </si>
  <si>
    <t>0000003_20.tif:c:2/2 - Conf-640/Conf-488</t>
  </si>
  <si>
    <t>0000001_10.tif:c:2/2 - Conf-640/Conf-488</t>
  </si>
  <si>
    <t>00000001_3.tif:c:2/2 - Conf-640/Conf-488</t>
  </si>
  <si>
    <t>Rep3:</t>
  </si>
  <si>
    <t>00000029_1.tif:c:2/2 - Conf-640/Conf-488</t>
  </si>
  <si>
    <t>0000028_26.tif:c:2/2 - Conf-640/Conf-488</t>
  </si>
  <si>
    <t>00000028_2.tif:c:2/2 - Conf-640/Conf-488</t>
  </si>
  <si>
    <t>0000024_27.tif:c:2/2 - Conf-640/Conf-488</t>
  </si>
  <si>
    <t>0000023_24.tif:c:2/2 - Conf-640/Conf-488</t>
  </si>
  <si>
    <t>0000023_21.tif:c:2/2 - Conf-640/Conf-488</t>
  </si>
  <si>
    <t>0000022_30.tif:c:2/2 - Conf-640/Conf-488</t>
  </si>
  <si>
    <t>0000022_18.tif:c:2/2 - Conf-640/Conf-488</t>
  </si>
  <si>
    <t>0000021_15.tif:c:2/2 - Conf-640/Conf-488</t>
  </si>
  <si>
    <t>0000021_11.tif:c:2/2 - Conf-640/Conf-488</t>
  </si>
  <si>
    <t>0000019_12.tif:c:2/2 - Conf-640/Conf-488</t>
  </si>
  <si>
    <t>0000018_28.tif:c:2/2 - Conf-640/Conf-488</t>
  </si>
  <si>
    <t>00000017_9.tif:c:2/2 - Conf-640/Conf-488</t>
  </si>
  <si>
    <t>00000016_3.tif:c:2/2 - Conf-640/Conf-488</t>
  </si>
  <si>
    <t>0000011_16.tif:c:2/2 - Conf-640/Conf-488</t>
  </si>
  <si>
    <t>00000011_8.tif:c:2/2 - Conf-640/Conf-488</t>
  </si>
  <si>
    <t>00000011_7.tif:c:2/2 - Conf-640/Conf-488</t>
  </si>
  <si>
    <t>0000009_19.tif:c:2/2 - Conf-640/Conf-488</t>
  </si>
  <si>
    <t>0000009_13.tif:c:2/2 - Conf-640/Conf-488</t>
  </si>
  <si>
    <t>0000009_10.tif:c:2/2 - Conf-640/Conf-488</t>
  </si>
  <si>
    <t>0000008_29.tif:c:2/2 - Conf-640/Conf-488</t>
  </si>
  <si>
    <t>0000008_17.tif:c:2/2 - Conf-640/Conf-488</t>
  </si>
  <si>
    <t>00000007_6.tif:c:2/2 - Conf-640/Conf-488</t>
  </si>
  <si>
    <t>00000007_4.tif:c:2/2 - Conf-640/Conf-488</t>
  </si>
  <si>
    <t>0000002_14.tif:c:2/2 - Conf-640/Conf-488</t>
  </si>
  <si>
    <t>0000001_25.tif:c:2/2 - Conf-640/Conf-488</t>
  </si>
  <si>
    <t>00000001_5.tif:c:2/2 - Conf-640/Conf-488</t>
  </si>
  <si>
    <t>FigS1H</t>
  </si>
  <si>
    <t>FigS1J</t>
  </si>
  <si>
    <t>00000006_6.tif:70</t>
  </si>
  <si>
    <t>00000004_4.tif:80</t>
  </si>
  <si>
    <t>00000004_1.tif:64</t>
  </si>
  <si>
    <t>00000003_3.tif:6</t>
  </si>
  <si>
    <t>00000003_2.tif:92</t>
  </si>
  <si>
    <t>00000002_5.tif:8</t>
  </si>
  <si>
    <t>00000006_6.tif:c:1/2 z:25/46 - Conf-488/Conf-640</t>
  </si>
  <si>
    <t>00000005_1.tif:c:1/2 z:3/46 - Conf-488/Conf-640</t>
  </si>
  <si>
    <t>00000004_3.tif:c:1/2 z:24/46 - Conf-488/Conf-640</t>
  </si>
  <si>
    <t>00000004_2.tif:c:1/2 z:10/46 - Conf-488/Conf-640</t>
  </si>
  <si>
    <t>00000003_4.tif:c:1/2 z:35/46 - Conf-488/Conf-640</t>
  </si>
  <si>
    <t>00000002_5.tif:c:1/2 z:6/46 - Conf-488/Conf-640</t>
  </si>
  <si>
    <t>00000006_4.tif:c:1/2 z:2/46 - Conf-488/Conf-640</t>
  </si>
  <si>
    <t>00000005_5.tif:c:1/2 z:1/46 - Conf-488/Conf-640</t>
  </si>
  <si>
    <t>00000005_3.tif:c:1/2 z:26/46 - Conf-488/Conf-640</t>
  </si>
  <si>
    <t>00000004_2.tif:c:1/2 z:17/46 - Conf-488/Conf-640</t>
  </si>
  <si>
    <t>00000003_1.tif:c:1/2 z:5/46 - Conf-488/Conf-640</t>
  </si>
  <si>
    <t>00000000_6.tif:c:1/2 z:2/46 - Conf-488/Conf-640</t>
  </si>
  <si>
    <t>FigS1K</t>
  </si>
  <si>
    <t>00000039_8.tif:2</t>
  </si>
  <si>
    <t>0000038_29.tif:2</t>
  </si>
  <si>
    <t>0000035_10.tif:2</t>
  </si>
  <si>
    <t>00000035_2.tif:1</t>
  </si>
  <si>
    <t>00000033_7.tif:2</t>
  </si>
  <si>
    <t>00000033_3.tif:2</t>
  </si>
  <si>
    <t>0000032_39.tif:2</t>
  </si>
  <si>
    <t>0000032_32.tif:2</t>
  </si>
  <si>
    <t>0000031_36.tif:2</t>
  </si>
  <si>
    <t>0000029_24.tif:2</t>
  </si>
  <si>
    <t>0000027_28.tif:2</t>
  </si>
  <si>
    <t>0000024_31.tif:2</t>
  </si>
  <si>
    <t>0000023_23.tif:2</t>
  </si>
  <si>
    <t>0000023_15.tif:2</t>
  </si>
  <si>
    <t>0000022_25.tif:2</t>
  </si>
  <si>
    <t>0000022_13.tif:2</t>
  </si>
  <si>
    <t>00000021_5.tif:2</t>
  </si>
  <si>
    <t>0000020_16.tif:2</t>
  </si>
  <si>
    <t>0000019_11.tif:2</t>
  </si>
  <si>
    <t>00000018_6.tif:2</t>
  </si>
  <si>
    <t>00000017_9.tif:2</t>
  </si>
  <si>
    <t>0000016_34.tif:2</t>
  </si>
  <si>
    <t>0000014_12.tif:2</t>
  </si>
  <si>
    <t>0000013_40.tif:2</t>
  </si>
  <si>
    <t>0000012_33.tif:2</t>
  </si>
  <si>
    <t>00000012_1.tif:2</t>
  </si>
  <si>
    <t>0000011_35.tif:2</t>
  </si>
  <si>
    <t>0000009_17.tif:2</t>
  </si>
  <si>
    <t>0000007_37.tif:2</t>
  </si>
  <si>
    <t>0000007_26.tif:2</t>
  </si>
  <si>
    <t>0000007_21.tif:2</t>
  </si>
  <si>
    <t>0000004_38.tif:2</t>
  </si>
  <si>
    <t>0000003_18.tif:2</t>
  </si>
  <si>
    <t>00000003_4.tif:2</t>
  </si>
  <si>
    <t>0000002_14.tif:2</t>
  </si>
  <si>
    <t>0000040_19.tif:c:1/2 - Conf-488/Conf-640</t>
  </si>
  <si>
    <t>0000039_38.tif:c:1/2 - Conf-488/Conf-640</t>
  </si>
  <si>
    <t>0000039_32.tif:c:1/2 - Conf-488/Conf-640</t>
  </si>
  <si>
    <t>0000038_20.tif:c:1/2 - Conf-488/Conf-640</t>
  </si>
  <si>
    <t>0000037_22.tif:c:1/2 - Conf-488/Conf-640</t>
  </si>
  <si>
    <t>0000036_31.tif:c:1/2 - Conf-488/Conf-640</t>
  </si>
  <si>
    <t>0000036_26.tif:c:1/2 - Conf-488/Conf-640</t>
  </si>
  <si>
    <t>0000036_23.tif:c:1/2 - Conf-488/Conf-640</t>
  </si>
  <si>
    <t>0000034_29.tif:c:1/2 - Conf-488/Conf-640</t>
  </si>
  <si>
    <t>0000033_39.tif:c:1/2 - Conf-488/Conf-640</t>
  </si>
  <si>
    <t>0000033_25.tif:c:1/2 - Conf-488/Conf-640</t>
  </si>
  <si>
    <t>0000033_12.tif:c:1/2 - Conf-488/Conf-640</t>
  </si>
  <si>
    <t>0000032_11.tif:c:1/2 - Conf-488/Conf-640</t>
  </si>
  <si>
    <t>00000032_4.tif:c:1/2 - Conf-488/Conf-640</t>
  </si>
  <si>
    <t>00000031_5.tif:c:1/2 - Conf-488/Conf-640</t>
  </si>
  <si>
    <t>0000029_15.tif:c:1/2 - Conf-488/Conf-640</t>
  </si>
  <si>
    <t>00000029_8.tif:c:1/2 - Conf-488/Conf-640</t>
  </si>
  <si>
    <t>0000028_37.tif:c:1/2 - Conf-488/Conf-640</t>
  </si>
  <si>
    <t>00000027_6.tif:c:1/2 - Conf-488/Conf-640</t>
  </si>
  <si>
    <t>00000025_2.tif:c:1/2 - Conf-488/Conf-640</t>
  </si>
  <si>
    <t>00000023_9.tif:c:1/2 - Conf-488/Conf-640</t>
  </si>
  <si>
    <t>00000023_7.tif:c:1/2 - Conf-488/Conf-640</t>
  </si>
  <si>
    <t>0000022_40.tif:c:1/2 - Conf-488/Conf-640</t>
  </si>
  <si>
    <t>0000022_21.tif:c:1/2 - Conf-488/Conf-640</t>
  </si>
  <si>
    <t>0000022_17.tif:c:1/2 - Conf-488/Conf-640</t>
  </si>
  <si>
    <t>0000020_10.tif:c:1/2 - Conf-488/Conf-640</t>
  </si>
  <si>
    <t>00000019_3.tif:c:1/2 - Conf-488/Conf-640</t>
  </si>
  <si>
    <t>0000018_35.tif:c:1/2 - Conf-488/Conf-640</t>
  </si>
  <si>
    <t>0000018_27.tif:c:1/2 - Conf-488/Conf-640</t>
  </si>
  <si>
    <t>0000018_16.tif:c:1/2 - Conf-488/Conf-640</t>
  </si>
  <si>
    <t>0000016_24.tif:c:1/2 - Conf-488/Conf-640</t>
  </si>
  <si>
    <t>0000013_14.tif:c:1/2 - Conf-488/Conf-640</t>
  </si>
  <si>
    <t>0000010_33.tif:c:1/2 - Conf-488/Conf-640</t>
  </si>
  <si>
    <t>0000008_18.tif:c:1/2 - Conf-488/Conf-640</t>
  </si>
  <si>
    <t>0000006_28.tif:c:1/2 - Conf-488/Conf-640</t>
  </si>
  <si>
    <t>0000004_13.tif:c:1/2 - Conf-488/Conf-640</t>
  </si>
  <si>
    <t>00000002_1.tif:c:1/2 - Conf-488/Conf-640</t>
  </si>
  <si>
    <t>0000001_36.tif:c:1/2 - Conf-488/Conf-640</t>
  </si>
  <si>
    <t>0000000_34.tif:c:1/2 - Conf-488/Conf-640</t>
  </si>
  <si>
    <t>0000000_30.tif:c:1/2 - Conf-488/Conf-640</t>
  </si>
  <si>
    <t>00000039_7.tif:c:1/2 - Conf-488/Conf-640</t>
  </si>
  <si>
    <t>0000038_37.tif:c:1/2 - Conf-488/Conf-640</t>
  </si>
  <si>
    <t>0000037_20.tif:c:1/2 - Conf-488/Conf-640</t>
  </si>
  <si>
    <t>0000037_19.tif:c:1/2 - Conf-488/Conf-640</t>
  </si>
  <si>
    <t>00000037_1.tif:c:1/2 - Conf-488/Conf-640</t>
  </si>
  <si>
    <t>0000036_14.tif:c:1/2 - Conf-488/Conf-640</t>
  </si>
  <si>
    <t>0000035_17.tif:c:1/2 - Conf-488/Conf-640</t>
  </si>
  <si>
    <t>0000034_10.tif:c:1/2 - Conf-488/Conf-640</t>
  </si>
  <si>
    <t>00000034_5.tif:c:1/2 - Conf-488/Conf-640</t>
  </si>
  <si>
    <t>0000032_40.tif:c:1/2 - Conf-488/Conf-640</t>
  </si>
  <si>
    <t>0000032_32.tif:c:1/2 - Conf-488/Conf-640</t>
  </si>
  <si>
    <t>0000032_27.tif:c:1/2 - Conf-488/Conf-640</t>
  </si>
  <si>
    <t>0000031_28.tif:c:1/2 - Conf-488/Conf-640</t>
  </si>
  <si>
    <t>0000029_12.tif:c:1/2 - Conf-488/Conf-640</t>
  </si>
  <si>
    <t>00000029_3.tif:c:1/2 - Conf-488/Conf-640</t>
  </si>
  <si>
    <t>00000027_4.tif:c:1/2 - Conf-488/Conf-640</t>
  </si>
  <si>
    <t>0000025_11.tif:c:1/2 - Conf-488/Conf-640</t>
  </si>
  <si>
    <t>0000024_38.tif:c:1/2 - Conf-488/Conf-640</t>
  </si>
  <si>
    <t>0000024_16.tif:c:1/2 - Conf-488/Conf-640</t>
  </si>
  <si>
    <t>0000023_39.tif:c:1/2 - Conf-488/Conf-640</t>
  </si>
  <si>
    <t>0000023_15.tif:c:1/2 - Conf-488/Conf-640</t>
  </si>
  <si>
    <t>0000021_25.tif:c:1/2 - Conf-488/Conf-640</t>
  </si>
  <si>
    <t>00000019_2.tif:c:1/2 - Conf-488/Conf-640</t>
  </si>
  <si>
    <t>0000018_36.tif:c:1/2 - Conf-488/Conf-640</t>
  </si>
  <si>
    <t>0000017_21.tif:c:1/2 - Conf-488/Conf-640</t>
  </si>
  <si>
    <t>0000016_34.tif:c:1/2 - Conf-488/Conf-640</t>
  </si>
  <si>
    <t>0000016_26.tif:c:1/2 - Conf-488/Conf-640</t>
  </si>
  <si>
    <t>0000014_31.tif:c:1/2 - Conf-488/Conf-640</t>
  </si>
  <si>
    <t>0000012_30.tif:c:1/2 - Conf-488/Conf-640</t>
  </si>
  <si>
    <t>0000012_24.tif:c:1/2 - Conf-488/Conf-640</t>
  </si>
  <si>
    <t>0000010_35.tif:c:1/2 - Conf-488/Conf-640</t>
  </si>
  <si>
    <t>00000010_8.tif:c:1/2 - Conf-488/Conf-640</t>
  </si>
  <si>
    <t>00000010_6.tif:c:1/2 - Conf-488/Conf-640</t>
  </si>
  <si>
    <t>0000007_29.tif:c:1/2 - Conf-488/Conf-640</t>
  </si>
  <si>
    <t>0000006_33.tif:c:1/2 - Conf-488/Conf-640</t>
  </si>
  <si>
    <t>00000003_9.tif:c:1/2 - Conf-488/Conf-640</t>
  </si>
  <si>
    <t>0000002_22.tif:c:1/2 - Conf-488/Conf-640</t>
  </si>
  <si>
    <t>0000002_18.tif:c:1/2 - Conf-488/Conf-640</t>
  </si>
  <si>
    <t>0000002_13.tif:c:1/2 - Conf-488/Conf-640</t>
  </si>
  <si>
    <t>0000001_23.tif:c:1/2 - Conf-488/Conf-640</t>
  </si>
  <si>
    <t>FigS1M</t>
  </si>
  <si>
    <t>00000003_7.tif:c:2/2 - Conf-561/Conf-488</t>
  </si>
  <si>
    <t>23_11_08_Cos7_FMNL1si16_w1Conf-561.tif</t>
  </si>
  <si>
    <t>00000007_5.tif:c:2/2 - Conf-561/Conf-488</t>
  </si>
  <si>
    <t>23_11_08_Cos7_FMNL1si14_w1Conf-561.tif</t>
  </si>
  <si>
    <t>00000009_3.tif:c:2/2 - Conf-561/Conf-488</t>
  </si>
  <si>
    <t>23_11_08_Cos7_FMNL1si12_w1Conf-561.tif</t>
  </si>
  <si>
    <t>00000009_6.tif:c:2/2 - Conf-561/Conf-488</t>
  </si>
  <si>
    <t>23_11_08_Cos7_FMNL1si15_w1Conf-561.tif</t>
  </si>
  <si>
    <t>00000015_8.tif:c:2/2 - Conf-561/Conf-488</t>
  </si>
  <si>
    <t>23_11_08_Cos7_FMNL1si17_w1Conf-561.tif</t>
  </si>
  <si>
    <t>00000015_9.tif:c:2/2 - Conf-561/Conf-488</t>
  </si>
  <si>
    <t>23_11_08_Cos7_FMNL1si18_w1Conf-561.tif</t>
  </si>
  <si>
    <t>00000017_1.tif:c:2/2 - Conf-561/Conf-488</t>
  </si>
  <si>
    <t>23_11_08_Cos7_FMNL1si10_w1Conf-561.tif</t>
  </si>
  <si>
    <t>00000017_2.tif:c:2/2 - Conf-561/Conf-488</t>
  </si>
  <si>
    <t>23_11_08_Cos7_FMNL1si11_w1Conf-561.tif</t>
  </si>
  <si>
    <t>0000003_16.tif:c:2/2 - Conf-561/Conf-488</t>
  </si>
  <si>
    <t>23_11_08_Cos7_FMNL1si5_w1Conf-561.tif</t>
  </si>
  <si>
    <t>00000040_4.tif:c:2/2 - Conf-561/Conf-488</t>
  </si>
  <si>
    <t>23_11_08_Cos7_FMNL1si13_w1Conf-561.tif</t>
  </si>
  <si>
    <t>0000008_30.tif:c:2/2 - Conf-561/Conf-488</t>
  </si>
  <si>
    <t>23_11_08_Cos7_NTcomparisontoFMNL119_w1Conf-561.tif</t>
  </si>
  <si>
    <t>0000009_27.tif:c:2/2 - Conf-561/Conf-488</t>
  </si>
  <si>
    <t>23_11_08_Cos7_NTcomparisontoFMNL116_w1Conf-561.tif</t>
  </si>
  <si>
    <t>0000010_18.tif:c:2/2 - Conf-561/Conf-488</t>
  </si>
  <si>
    <t>23_11_08_Cos7_FMNL1si7_w1Conf-561.tif</t>
  </si>
  <si>
    <t>0000010_34.tif:c:2/2 - Conf-561/Conf-488</t>
  </si>
  <si>
    <t>23_11_08_Cos7_NTcomparisontoFMNL13_w1Conf-561.tif</t>
  </si>
  <si>
    <t>0000011_23.tif:c:2/2 - Conf-561/Conf-488</t>
  </si>
  <si>
    <t>23_11_08_Cos7_NTcomparisontoFMNL112_w1Conf-561.tif</t>
  </si>
  <si>
    <t>0000011_24.tif:c:2/2 - Conf-561/Conf-488</t>
  </si>
  <si>
    <t>23_11_08_Cos7_NTcomparisontoFMNL113_w1Conf-561.tif</t>
  </si>
  <si>
    <t>0000012_32.tif:c:2/2 - Conf-561/Conf-488</t>
  </si>
  <si>
    <t>23_11_08_Cos7_NTcomparisontoFMNL120_w1Conf-561.tif</t>
  </si>
  <si>
    <t>0000014_22.tif:c:2/2 - Conf-561/Conf-488</t>
  </si>
  <si>
    <t>23_11_08_Cos7_NTcomparisontoFMNL111_w1Conf-561.tif</t>
  </si>
  <si>
    <t>0000015_37.tif:c:2/2 - Conf-561/Conf-488</t>
  </si>
  <si>
    <t>23_11_08_Cos7_NTcomparisontoFMNL16_w1Conf-561.tif</t>
  </si>
  <si>
    <t>0000016_28.tif:c:2/2 - Conf-561/Conf-488</t>
  </si>
  <si>
    <t>23_11_08_Cos7_NTcomparisontoFMNL117_w1Conf-561.tif</t>
  </si>
  <si>
    <t>0000016_39.tif:c:2/2 - Conf-561/Conf-488</t>
  </si>
  <si>
    <t>23_11_08_Cos7_NTcomparisontoFMNL18_w1Conf-561.tif</t>
  </si>
  <si>
    <t>0000017_13.tif:c:2/2 - Conf-561/Conf-488</t>
  </si>
  <si>
    <t>23_11_08_Cos7_FMNL1si2_w1Conf-561.tif</t>
  </si>
  <si>
    <t>0000017_19.tif:c:2/2 - Conf-561/Conf-488</t>
  </si>
  <si>
    <t>23_11_08_Cos7_FMNL1si8_w1Conf-561.tif</t>
  </si>
  <si>
    <t>0000018_33.tif:c:2/2 - Conf-561/Conf-488</t>
  </si>
  <si>
    <t>23_11_08_Cos7_NTcomparisontoFMNL12_w1Conf-561.tif</t>
  </si>
  <si>
    <t>0000019_26.tif:c:2/2 - Conf-561/Conf-488</t>
  </si>
  <si>
    <t>23_11_08_Cos7_NTcomparisontoFMNL115_w1Conf-561.tif</t>
  </si>
  <si>
    <t>0000022_31.tif:c:2/2 - Conf-561/Conf-488</t>
  </si>
  <si>
    <t>23_11_08_Cos7_NTcomparisontoFMNL11_w1Conf-561.tif</t>
  </si>
  <si>
    <t>0000024_25.tif:c:2/2 - Conf-561/Conf-488</t>
  </si>
  <si>
    <t>23_11_08_Cos7_NTcomparisontoFMNL114_w1Conf-561.tif</t>
  </si>
  <si>
    <t>0000025_36.tif:c:2/2 - Conf-561/Conf-488</t>
  </si>
  <si>
    <t>23_11_08_Cos7_NTcomparisontoFMNL15_w1Conf-561.tif</t>
  </si>
  <si>
    <t>0000027_12.tif:c:2/2 - Conf-561/Conf-488</t>
  </si>
  <si>
    <t>23_11_08_Cos7_FMNL1si20_w1Conf-561.tif</t>
  </si>
  <si>
    <t>0000027_15.tif:c:2/2 - Conf-561/Conf-488</t>
  </si>
  <si>
    <t>23_11_08_Cos7_FMNL1si4_w1Conf-561.tif</t>
  </si>
  <si>
    <t>0000028_11.tif:c:2/2 - Conf-561/Conf-488</t>
  </si>
  <si>
    <t>23_11_08_Cos7_FMNL1si1_w1Conf-561.tif</t>
  </si>
  <si>
    <t>0000028_14.tif:c:2/2 - Conf-561/Conf-488</t>
  </si>
  <si>
    <t>23_11_08_Cos7_FMNL1si3_w1Conf-561.tif</t>
  </si>
  <si>
    <t>0000031_35.tif:c:2/2 - Conf-561/Conf-488</t>
  </si>
  <si>
    <t>23_11_08_Cos7_NTcomparisontoFMNL14_w1Conf-561.tif</t>
  </si>
  <si>
    <t>0000036_10.tif:c:2/2 - Conf-561/Conf-488</t>
  </si>
  <si>
    <t>23_11_08_Cos7_FMNL1si19_w1Conf-561.tif</t>
  </si>
  <si>
    <t>0000037_17.tif:c:2/2 - Conf-561/Conf-488</t>
  </si>
  <si>
    <t>23_11_08_Cos7_FMNL1si6_w1Conf-561.tif</t>
  </si>
  <si>
    <t>0000037_20.tif:c:2/2 - Conf-561/Conf-488</t>
  </si>
  <si>
    <t>23_11_08_Cos7_FMNL1si9_w1Conf-561.tif</t>
  </si>
  <si>
    <t>0000037_21.tif:c:2/2 - Conf-561/Conf-488</t>
  </si>
  <si>
    <t>23_11_08_Cos7_NTcomparisontoFMNL110_w1Conf-561.tif</t>
  </si>
  <si>
    <t>0000039_38.tif:c:2/2 - Conf-561/Conf-488</t>
  </si>
  <si>
    <t>23_11_08_Cos7_NTcomparisontoFMNL17_w1Conf-561.tif</t>
  </si>
  <si>
    <t>0000040_29.tif:c:2/2 - Conf-561/Conf-488</t>
  </si>
  <si>
    <t>23_11_08_Cos7_NTcomparisontoFMNL118_w1Conf-561.tif</t>
  </si>
  <si>
    <t>0000040_40.tif:c:2/2 - Conf-561/Conf-488</t>
  </si>
  <si>
    <t>23_11_08_Cos7_NTcomparisontoFMNL19_w1Conf-561.tif</t>
  </si>
  <si>
    <t>FigS1N</t>
  </si>
  <si>
    <t>Tm4</t>
  </si>
  <si>
    <t>gapdh</t>
  </si>
  <si>
    <t>nt1</t>
  </si>
  <si>
    <t>nt2</t>
  </si>
  <si>
    <t>FigS2A</t>
  </si>
  <si>
    <t>00000000_7.tif</t>
  </si>
  <si>
    <t>23_07_16_laGFP_mtDR_DMSO16_w2Conf-488.tif</t>
  </si>
  <si>
    <t>00000004_3.tif</t>
  </si>
  <si>
    <t>23_07_16_laGFP_mtDR_DMSO12_w2Conf-488.tif</t>
  </si>
  <si>
    <t>00000008_2.tif</t>
  </si>
  <si>
    <t>23_07_16_laGFP_mtDR_DMSO11_w2Conf-488.tif</t>
  </si>
  <si>
    <t>00000009_4.tif</t>
  </si>
  <si>
    <t>23_07_16_laGFP_mtDR_DMSO13_w2Conf-488.tif</t>
  </si>
  <si>
    <t>00000015_5.tif</t>
  </si>
  <si>
    <t>23_07_16_laGFP_mtDR_DMSO14_w2Conf-488.tif</t>
  </si>
  <si>
    <t>00000020_1.tif</t>
  </si>
  <si>
    <t>23_07_16_laGFP_mtDR_DMSO10_w2Conf-488.tif</t>
  </si>
  <si>
    <t>00000021_8.tif</t>
  </si>
  <si>
    <t>23_07_16_laGFP_mtDR_DMSO17_w2Conf-488.tif</t>
  </si>
  <si>
    <t>23_07_16_laGFP_mtDR_DMSO18_w2Conf-488.tif</t>
  </si>
  <si>
    <t>0000003_10.tif</t>
  </si>
  <si>
    <t>23_07_16_laGFP_mtDR_DMSO19_w2Conf-488.tif</t>
  </si>
  <si>
    <t>0000003_19.tif</t>
  </si>
  <si>
    <t>23_07_16_laGFP_mtDR_DMSO8_w2Conf-488.tif</t>
  </si>
  <si>
    <t>00000038_6.tif</t>
  </si>
  <si>
    <t>23_07_16_laGFP_mtDR_DMSO15_w2Conf-488.tif</t>
  </si>
  <si>
    <t>0000004_24.tif</t>
  </si>
  <si>
    <t>23_07_16_laGFP_mtDR_adavosertib13_w2Conf-488.tif</t>
  </si>
  <si>
    <t>0000004_36.tif</t>
  </si>
  <si>
    <t>23_07_16_laGFP_mtDR_adavosertib5_w2Conf-488.tif</t>
  </si>
  <si>
    <t>0000005_21.tif</t>
  </si>
  <si>
    <t>23_07_16_laGFP_mtDR_adavosertib10_w2Conf-488.tif</t>
  </si>
  <si>
    <t>0000006_32.tif</t>
  </si>
  <si>
    <t>23_07_16_laGFP_mtDR_adavosertib20_w2Conf-488.tif</t>
  </si>
  <si>
    <t>0000007_15.tif</t>
  </si>
  <si>
    <t>23_07_16_laGFP_mtDR_DMSO4_w2Conf-488.tif</t>
  </si>
  <si>
    <t>0000008_25.tif</t>
  </si>
  <si>
    <t>23_07_16_laGFP_mtDR_adavosertib14_w2Conf-488.tif</t>
  </si>
  <si>
    <t>0000009_23.tif</t>
  </si>
  <si>
    <t>23_07_16_laGFP_mtDR_adavosertib12_w2Conf-488.tif</t>
  </si>
  <si>
    <t>0000009_33.tif</t>
  </si>
  <si>
    <t>23_07_16_laGFP_mtDR_adavosertib2_w2Conf-488.tif</t>
  </si>
  <si>
    <t>0000012_37.tif</t>
  </si>
  <si>
    <t>23_07_16_laGFP_mtDR_adavosertib6_w2Conf-488.tif</t>
  </si>
  <si>
    <t>0000013_17.tif</t>
  </si>
  <si>
    <t>23_07_16_laGFP_mtDR_DMSO6_w2Conf-488.tif</t>
  </si>
  <si>
    <t>0000014_38.tif</t>
  </si>
  <si>
    <t>23_07_16_laGFP_mtDR_adavosertib7_w2Conf-488.tif</t>
  </si>
  <si>
    <t>0000015_16.tif</t>
  </si>
  <si>
    <t>23_07_16_laGFP_mtDR_DMSO5_w2Conf-488.tif</t>
  </si>
  <si>
    <t>0000016_28.tif</t>
  </si>
  <si>
    <t>23_07_16_laGFP_mtDR_adavosertib17_w2Conf-488.tif</t>
  </si>
  <si>
    <t>0000016_39.tif</t>
  </si>
  <si>
    <t>23_07_16_laGFP_mtDR_adavosertib8_w2Conf-488.tif</t>
  </si>
  <si>
    <t>0000018_40.tif</t>
  </si>
  <si>
    <t>23_07_16_laGFP_mtDR_adavosertib9_w2Conf-488.tif</t>
  </si>
  <si>
    <t>avg</t>
  </si>
  <si>
    <t>0000021_14.tif</t>
  </si>
  <si>
    <t>23_07_16_laGFP_mtDR_DMSO3_w2Conf-488.tif</t>
  </si>
  <si>
    <t>0000021_26.tif</t>
  </si>
  <si>
    <t>23_07_16_laGFP_mtDR_adavosertib15_w2Conf-488.tif</t>
  </si>
  <si>
    <t>0000023_18.tif</t>
  </si>
  <si>
    <t>23_07_16_laGFP_mtDR_DMSO7_w2Conf-488.tif</t>
  </si>
  <si>
    <t>0000025_13.tif</t>
  </si>
  <si>
    <t>23_07_16_laGFP_mtDR_DMSO2_w2Conf-488.tif</t>
  </si>
  <si>
    <t>23_07_16_laGFP_mtDR_DMSO1_w2Conf-488.tif</t>
  </si>
  <si>
    <t>%</t>
  </si>
  <si>
    <t>0000027_34.tif</t>
  </si>
  <si>
    <t>23_07_16_laGFP_mtDR_adavosertib3_w2Conf-488.tif</t>
  </si>
  <si>
    <t>0000029_31.tif</t>
  </si>
  <si>
    <t>23_07_16_laGFP_mtDR_adavosertib1_w2Conf-488.tif</t>
  </si>
  <si>
    <t>0000030_29.tif</t>
  </si>
  <si>
    <t>23_07_16_laGFP_mtDR_adavosertib18_w2Conf-488.tif</t>
  </si>
  <si>
    <t>0000033_12.tif</t>
  </si>
  <si>
    <t>23_07_16_laGFP_mtDR_DMSO20_w2Conf-488.tif</t>
  </si>
  <si>
    <t>0000033_35.tif</t>
  </si>
  <si>
    <t>23_07_16_laGFP_mtDR_adavosertib4_w2Conf-488.tif</t>
  </si>
  <si>
    <t>0000034_27.tif</t>
  </si>
  <si>
    <t>23_07_16_laGFP_mtDR_adavosertib16_w2Conf-488.tif</t>
  </si>
  <si>
    <t>0000034_30.tif</t>
  </si>
  <si>
    <t>23_07_16_laGFP_mtDR_adavosertib19_w2Conf-488.tif</t>
  </si>
  <si>
    <t>23_07_16_laGFP_mtDR_DMSO9_w2Conf-488.tif</t>
  </si>
  <si>
    <t>adav img 21</t>
  </si>
  <si>
    <t>^*accidently excluded from original analysis b/c thought I imaged 1 cell extra. Then in analyzing relized needed to exclude a cell in main dataset b/c I moved stage between capture of actin and mito channels</t>
  </si>
  <si>
    <t>00000002_1.tif</t>
  </si>
  <si>
    <t>23_07_26_Wee1_wavesize_Control_rep210_w2Conf-488.tif</t>
  </si>
  <si>
    <t>00000006_3.tif</t>
  </si>
  <si>
    <t>23_07_26_Wee1_wavesize_Control_rep212_w2Conf-488.tif</t>
  </si>
  <si>
    <t>adavosertib</t>
  </si>
  <si>
    <t>00000017_8.tif</t>
  </si>
  <si>
    <t>23_07_26_Wee1_wavesize_Control_rep217_w2Conf-488.tif</t>
  </si>
  <si>
    <t>00000019_4.tif</t>
  </si>
  <si>
    <t>23_07_26_Wee1_wavesize_Control_rep213_w2Conf-488.tif</t>
  </si>
  <si>
    <t>00000022_7.tif</t>
  </si>
  <si>
    <t>23_07_26_Wee1_wavesize_Control_rep216_w2Conf-488.tif</t>
  </si>
  <si>
    <t>00000023_2.tif</t>
  </si>
  <si>
    <t>23_07_26_Wee1_wavesize_Control_rep211_w2Conf-488.tif</t>
  </si>
  <si>
    <t>00000031_6.tif</t>
  </si>
  <si>
    <t>23_07_26_Wee1_wavesize_Control_rep215_w2Conf-488.tif</t>
  </si>
  <si>
    <t>00000038_9.tif</t>
  </si>
  <si>
    <t>23_07_26_Wee1_wavesize_Control_rep218_w2Conf-488.tif</t>
  </si>
  <si>
    <t>00000039_5.tif</t>
  </si>
  <si>
    <t>23_07_26_Wee1_wavesize_Control_rep214_w2Conf-488.tif</t>
  </si>
  <si>
    <t>0000004_26.tif</t>
  </si>
  <si>
    <t>23_07_26_Wee1_wavesize_adavosertibl_rep215_w2Conf-488.tif</t>
  </si>
  <si>
    <t>0000006_20.tif</t>
  </si>
  <si>
    <t>23_07_26_Wee1_wavesize_Control_rep29_w2Conf-488.tif</t>
  </si>
  <si>
    <t>0000007_25.tif</t>
  </si>
  <si>
    <t>23_07_26_Wee1_wavesize_adavosertibl_rep214_w2Conf-488.tif</t>
  </si>
  <si>
    <t>0000009_35.tif</t>
  </si>
  <si>
    <t>23_07_26_Wee1_wavesize_adavosertibl_rep24_w2Conf-488.tif</t>
  </si>
  <si>
    <t>0000010_14.tif</t>
  </si>
  <si>
    <t>23_07_26_Wee1_wavesize_Control_rep23_w2Conf-488.tif</t>
  </si>
  <si>
    <t>0000013_36.tif</t>
  </si>
  <si>
    <t>23_07_26_Wee1_wavesize_adavosertibl_rep25_w2Conf-488.tif</t>
  </si>
  <si>
    <t>0000014_10.tif</t>
  </si>
  <si>
    <t>23_07_26_Wee1_wavesize_Control_rep219_w2Conf-488.tif</t>
  </si>
  <si>
    <t>23_07_26_Wee1_wavesize_Control_rep25_w2Conf-488.tif</t>
  </si>
  <si>
    <t>0000017_22.tif</t>
  </si>
  <si>
    <t>23_07_26_Wee1_wavesize_adavosertibl_rep211_w2Conf-488.tif</t>
  </si>
  <si>
    <t>0000018_12.tif</t>
  </si>
  <si>
    <t>23_07_26_Wee1_wavesize_Control_rep220_w2Conf-488.tif</t>
  </si>
  <si>
    <t>0000018_27.tif</t>
  </si>
  <si>
    <t>23_07_26_Wee1_wavesize_adavosertibl_rep216_w2Conf-488.tif</t>
  </si>
  <si>
    <t>0000018_28.tif</t>
  </si>
  <si>
    <t>23_07_26_Wee1_wavesize_adavosertibl_rep217_w2Conf-488.tif</t>
  </si>
  <si>
    <t>0000018_38.tif</t>
  </si>
  <si>
    <t>23_07_26_Wee1_wavesize_adavosertibl_rep27_w2Conf-488.tif</t>
  </si>
  <si>
    <t>0000019_21.tif</t>
  </si>
  <si>
    <t>23_07_26_Wee1_wavesize_adavosertibl_rep210_w2Conf-488.tif</t>
  </si>
  <si>
    <t>0000019_31.tif</t>
  </si>
  <si>
    <t>23_07_26_Wee1_wavesize_adavosertibl_rep21_w2Conf-488.tif</t>
  </si>
  <si>
    <t>23_07_26_Wee1_wavesize_Control_rep26_w2Conf-488.tif</t>
  </si>
  <si>
    <t>23_07_26_Wee1_wavesize_Control_rep27_w2Conf-488.tif</t>
  </si>
  <si>
    <t>0000024_40.tif</t>
  </si>
  <si>
    <t>23_07_26_Wee1_wavesize_adavosertibl_rep29_w2Conf-488.tif</t>
  </si>
  <si>
    <t>23_07_26_Wee1_wavesize_Control_rep22_w2Conf-488.tif</t>
  </si>
  <si>
    <t>0000025_30.tif</t>
  </si>
  <si>
    <t>23_07_26_Wee1_wavesize_adavosertibl_rep219_w2Conf-488.tif</t>
  </si>
  <si>
    <t>0000026_37.tif</t>
  </si>
  <si>
    <t>23_07_26_Wee1_wavesize_adavosertibl_rep26_w2Conf-488.tif</t>
  </si>
  <si>
    <t>0000027_15.tif</t>
  </si>
  <si>
    <t>23_07_26_Wee1_wavesize_Control_rep24_w2Conf-488.tif</t>
  </si>
  <si>
    <t>0000027_23.tif</t>
  </si>
  <si>
    <t>23_07_26_Wee1_wavesize_adavosertibl_rep212_w2Conf-488.tif</t>
  </si>
  <si>
    <t>0000028_34.tif</t>
  </si>
  <si>
    <t>23_07_26_Wee1_wavesize_adavosertibl_rep23_w2Conf-488.tif</t>
  </si>
  <si>
    <t>23_07_26_Wee1_wavesize_adavosertibl_rep218_w2Conf-488.tif</t>
  </si>
  <si>
    <t>0000031_11.tif</t>
  </si>
  <si>
    <t>23_07_26_Wee1_wavesize_Control_rep21_w2Conf-488.tif</t>
  </si>
  <si>
    <t>0000034_33.tif</t>
  </si>
  <si>
    <t>23_07_26_Wee1_wavesize_adavosertibl_rep22_w2Conf-488.tif</t>
  </si>
  <si>
    <t>0000035_32.tif</t>
  </si>
  <si>
    <t>23_07_26_Wee1_wavesize_adavosertibl_rep220_w2Conf-488.tif</t>
  </si>
  <si>
    <t>0000038_24.tif</t>
  </si>
  <si>
    <t>23_07_26_Wee1_wavesize_adavosertibl_rep213_w2Conf-488.tif</t>
  </si>
  <si>
    <t>0000039_19.tif</t>
  </si>
  <si>
    <t>23_07_26_Wee1_wavesize_Control_rep28_w2Conf-488.tif</t>
  </si>
  <si>
    <t>0000039_39.tif</t>
  </si>
  <si>
    <t>23_07_26_Wee1_wavesize_adavosertibl_rep28_w2Conf-488.tif</t>
  </si>
  <si>
    <t>00000001_5.tif</t>
  </si>
  <si>
    <t>23_07_28_Wee1_wavesize_cntrl_rep314_w2Conf-488.tif</t>
  </si>
  <si>
    <t>0000001_23.tif</t>
  </si>
  <si>
    <t>23_07_28_Wee1_wavesize_drug_rep312_w2Conf-488.tif</t>
  </si>
  <si>
    <t>00000011_8.tif</t>
  </si>
  <si>
    <t>23_07_28_Wee1_wavesize_cntrl_rep317_w2Conf-488.tif</t>
  </si>
  <si>
    <t>00000013_1.tif</t>
  </si>
  <si>
    <t>23_07_28_Wee1_wavesize_cntrl_rep310_w2Conf-488.tif</t>
  </si>
  <si>
    <t>00000014_9.tif</t>
  </si>
  <si>
    <t>23_07_28_Wee1_wavesize_cntrl_rep318_w2Conf-488.tif</t>
  </si>
  <si>
    <t>0000002_25.tif</t>
  </si>
  <si>
    <t>23_07_28_Wee1_wavesize_drug_rep314_w2Conf-488.tif</t>
  </si>
  <si>
    <t>0000002_27.tif</t>
  </si>
  <si>
    <t>23_07_28_Wee1_wavesize_drug_rep316_w2Conf-488.tif</t>
  </si>
  <si>
    <t>00000028_3.tif</t>
  </si>
  <si>
    <t>23_07_28_Wee1_wavesize_cntrl_rep312_w2Conf-488.tif</t>
  </si>
  <si>
    <t>00000029_7.tif</t>
  </si>
  <si>
    <t>23_07_28_Wee1_wavesize_cntrl_rep316_w2Conf-488.tif</t>
  </si>
  <si>
    <t>0000003_13.tif</t>
  </si>
  <si>
    <t>23_07_28_Wee1_wavesize_cntrl_rep32_w2Conf-488.tif</t>
  </si>
  <si>
    <t>0000003_37.tif</t>
  </si>
  <si>
    <t>23_07_28_Wee1_wavesize_drug_rep36_w2Conf-488.tif</t>
  </si>
  <si>
    <t>00000030_6.tif</t>
  </si>
  <si>
    <t>23_07_28_Wee1_wavesize_cntrl_rep315_w2Conf-488.tif</t>
  </si>
  <si>
    <t>00000031_2.tif</t>
  </si>
  <si>
    <t>23_07_28_Wee1_wavesize_cntrl_rep311_w2Conf-488.tif</t>
  </si>
  <si>
    <t>23_07_28_Wee1_wavesize_cntrl_rep313_w2Conf-488.tif</t>
  </si>
  <si>
    <t>0000004_31.tif</t>
  </si>
  <si>
    <t>23_07_28_Wee1_wavesize_drug_rep31_w2Conf-488.tif</t>
  </si>
  <si>
    <t>0000004_34.tif</t>
  </si>
  <si>
    <t>23_07_28_Wee1_wavesize_drug_rep33_w2Conf-488.tif</t>
  </si>
  <si>
    <t>0000006_26.tif</t>
  </si>
  <si>
    <t>23_07_28_Wee1_wavesize_drug_rep315_w2Conf-488.tif</t>
  </si>
  <si>
    <t>0000006_28.tif</t>
  </si>
  <si>
    <t>23_07_28_Wee1_wavesize_drug_rep317_w2Conf-488.tif</t>
  </si>
  <si>
    <t>0000007_24.tif</t>
  </si>
  <si>
    <t>23_07_28_Wee1_wavesize_drug_rep313_w2Conf-488.tif</t>
  </si>
  <si>
    <t>23_07_28_Wee1_wavesize_cntrl_rep33_w2Conf-488.tif</t>
  </si>
  <si>
    <t>0000011_18.tif</t>
  </si>
  <si>
    <t>23_07_28_Wee1_wavesize_cntrl_rep37_w2Conf-488.tif</t>
  </si>
  <si>
    <t>0000011_36.tif</t>
  </si>
  <si>
    <t>23_07_28_Wee1_wavesize_drug_rep35_w2Conf-488.tif</t>
  </si>
  <si>
    <t>0000013_21.tif</t>
  </si>
  <si>
    <t>23_07_28_Wee1_wavesize_drug_rep310_w2Conf-488.tif</t>
  </si>
  <si>
    <t>0000016_15.tif</t>
  </si>
  <si>
    <t>23_07_28_Wee1_wavesize_cntrl_rep34_w2Conf-488.tif</t>
  </si>
  <si>
    <t>0000017_12.tif</t>
  </si>
  <si>
    <t>23_07_28_Wee1_wavesize_cntrl_rep320_w2Conf-488.tif</t>
  </si>
  <si>
    <t>0000017_32.tif</t>
  </si>
  <si>
    <t>23_07_28_Wee1_wavesize_drug_rep320_w2Conf-488.tif</t>
  </si>
  <si>
    <t>0000019_19.tif</t>
  </si>
  <si>
    <t>23_07_28_Wee1_wavesize_cntrl_rep38_w2Conf-488.tif</t>
  </si>
  <si>
    <t>0000021_30.tif</t>
  </si>
  <si>
    <t>23_07_28_Wee1_wavesize_drug_rep319_w2Conf-488.tif</t>
  </si>
  <si>
    <t>0000026_39.tif</t>
  </si>
  <si>
    <t>23_07_28_Wee1_wavesize_drug_rep38_w2Conf-488.tif</t>
  </si>
  <si>
    <t>0000028_29.tif</t>
  </si>
  <si>
    <t>23_07_28_Wee1_wavesize_drug_rep318_w2Conf-488.tif</t>
  </si>
  <si>
    <t>0000028_38.tif</t>
  </si>
  <si>
    <t>23_07_28_Wee1_wavesize_drug_rep37_w2Conf-488.tif</t>
  </si>
  <si>
    <t>0000029_11.tif</t>
  </si>
  <si>
    <t>23_07_28_Wee1_wavesize_cntrl_rep31_w2Conf-488.tif</t>
  </si>
  <si>
    <t>0000033_22.tif</t>
  </si>
  <si>
    <t>23_07_28_Wee1_wavesize_drug_rep311_w2Conf-488.tif</t>
  </si>
  <si>
    <t>0000033_33.tif</t>
  </si>
  <si>
    <t>23_07_28_Wee1_wavesize_drug_rep32_w2Conf-488.tif</t>
  </si>
  <si>
    <t>0000034_10.tif</t>
  </si>
  <si>
    <t>23_07_28_Wee1_wavesize_cntrl_rep319_w2Conf-488.tif</t>
  </si>
  <si>
    <t>0000034_35.tif</t>
  </si>
  <si>
    <t>23_07_28_Wee1_wavesize_drug_rep34_w2Conf-488.tif</t>
  </si>
  <si>
    <t>0000034_40.tif</t>
  </si>
  <si>
    <t>23_07_28_Wee1_wavesize_drug_rep39_w2Conf-488.tif</t>
  </si>
  <si>
    <t>0000038_20.tif</t>
  </si>
  <si>
    <t>23_07_28_Wee1_wavesize_cntrl_rep39_w2Conf-488.tif</t>
  </si>
  <si>
    <t>0000039_16.tif</t>
  </si>
  <si>
    <t>23_07_28_Wee1_wavesize_cntrl_rep35_w2Conf-488.tif</t>
  </si>
  <si>
    <t>0000040_17.tif</t>
  </si>
  <si>
    <t>23_07_28_Wee1_wavesize_cntrl_rep36_w2Conf-488.tif</t>
  </si>
  <si>
    <t>FigS2B</t>
  </si>
  <si>
    <t>Fig S2D</t>
  </si>
  <si>
    <t>FigS2E</t>
  </si>
  <si>
    <t>wave speed</t>
  </si>
  <si>
    <t xml:space="preserve">*excluded the lowest intensity cells from each replicate for WT, highest intensity cells for E. So that avg intensities across groups are more similar. Did so with no input from wave speed </t>
  </si>
  <si>
    <t>*red is excluded from analysis</t>
  </si>
  <si>
    <t>fmnl1 intensity</t>
  </si>
  <si>
    <t>bckgnrd</t>
  </si>
  <si>
    <t>23_10_04_WaveSpeed_WTvE_WT1_w3Conf-488.stk</t>
  </si>
  <si>
    <t>23_10_07_WaveSpeed_WTvE_WT1_w3Conf-488.stk</t>
  </si>
  <si>
    <t>23_10_08_WaveSpeed_WTvE_WT1_w3Conf-488.stk</t>
  </si>
  <si>
    <t>23_10_04_WaveSpeed_WTvE_E2_w3Conf-488.stk</t>
  </si>
  <si>
    <t>23_10_07_WaveSpeed_WTvE_E1_w3Conf-488.stk</t>
  </si>
  <si>
    <t>23_10_08_WaveSpeed_WTvE_E1_w3Conf-488.stk</t>
  </si>
  <si>
    <t>0_4</t>
  </si>
  <si>
    <t>0_5</t>
  </si>
  <si>
    <t>2_2</t>
  </si>
  <si>
    <t>2_6</t>
  </si>
  <si>
    <t>5_1</t>
  </si>
  <si>
    <t>INTENSITIES:</t>
  </si>
  <si>
    <t>FigS3A</t>
  </si>
  <si>
    <t>background</t>
  </si>
  <si>
    <t>23_11_08_Cos7_NT_TMRE_withBoundary20_w1Conf-561.tifTMRE:0742-0757</t>
  </si>
  <si>
    <t>23_11_08_Cos7_NT_TMRE_withBoundary7_w1Conf-561.tifTMRE:0838-0647</t>
  </si>
  <si>
    <t>23_11_08_Cos7_NT_TMRE_withBoundary8_w1Conf-561.tifTMRE:0822-0678</t>
  </si>
  <si>
    <t>23_11_08_Cos7_NT_TMRE_withBoundary9_w1Conf-561.tifTMRE:0661-0552</t>
  </si>
  <si>
    <t>23_11_08_Cos7_NT_TMRE_withBoundary1_w1Conf-561.tifTMRE:0773-0702</t>
  </si>
  <si>
    <t>23_11_08_Cos7_NT_TMRE_withBoundary6_w1Conf-561.tifTMRE:0627-0725</t>
  </si>
  <si>
    <t>23_11_08_Cos7_NT_TMRE_withBoundary4_w1Conf-561.tifTMRE:0938-0803</t>
  </si>
  <si>
    <t>23_11_08_Cos7_NT_TMRE_withBoundary3_w1Conf-561.tifTMRE:1000-0610</t>
  </si>
  <si>
    <t>23_11_08_Cos7_NT_TMRE_withBoundary2_w1Conf-561.tifTMRE:0735-0723</t>
  </si>
  <si>
    <t>23_11_08_Cos7_NT_TMRE_withBoundary5_w1Conf-561.tifTMRE:0907-0599</t>
  </si>
  <si>
    <t>23_11_08_Cos7_FMNL1si_TMRE_withBoundary20_w1Conf-561.tifTMRE:0965-0559</t>
  </si>
  <si>
    <t>23_11_08_Cos7_NT_TMRE_withBoundary16_w1Conf-561.tifTMRE:0769-0698</t>
  </si>
  <si>
    <t>23_11_08_Cos7_FMNL1si_TMRE_withBoundary6_w1Conf-561.tifTMRE:1098-0609</t>
  </si>
  <si>
    <t>23_11_08_Cos7_FMNL1si_TMRE_withBoundary14_w1Conf-561.tifTMRE:0871-0687</t>
  </si>
  <si>
    <t>23_11_08_Cos7_FMNL1si_TMRE_withBoundary9_w1Conf-561.tifTMRE:0907-0782</t>
  </si>
  <si>
    <t>23_11_08_Cos7_NT_TMRE_withBoundary11_w1Conf-561.tifTMRE:0946-0668</t>
  </si>
  <si>
    <t>23_11_08_Cos7_NT_TMRE_withBoundary19_w1Conf-561.tifTMRE:1000-0580</t>
  </si>
  <si>
    <t>23_11_08_Cos7_FMNL1si_TMRE_withBoundary1_w1Conf-561.tifTMRE:0826-0655</t>
  </si>
  <si>
    <t>23_11_08_Cos7_FMNL1si_TMRE_withBoundary13_w1Conf-561.tifTMRE:0820-0664</t>
  </si>
  <si>
    <t>23_11_08_Cos7_NT_TMRE_withBoundary18_w1Conf-561.tifTMRE:0850-0529</t>
  </si>
  <si>
    <t>23_11_08_Cos7_FMNL1si_TMRE_withBoundary12_w1Conf-561.tifTMRE:0962-0747</t>
  </si>
  <si>
    <t>23_11_08_Cos7_NT_TMRE_withBoundary10_w1Conf-561.tifTMRE:0847-0599</t>
  </si>
  <si>
    <t>23_11_08_Cos7_FMNL1si_TMRE_withBoundary8_w1Conf-561.tifTMRE:0827-0664</t>
  </si>
  <si>
    <t>23_11_08_Cos7_FMNL1si_TMRE_withBoundary7_w1Conf-561.tifTMRE:0822-0715</t>
  </si>
  <si>
    <t>23_11_08_Cos7_FMNL1si_TMRE_withBoundary15_w1Conf-561.tifTMRE:0699-0561</t>
  </si>
  <si>
    <t>23_11_08_Cos7_NT_TMRE_withBoundary17_w1Conf-561.tifTMRE:0844-0655</t>
  </si>
  <si>
    <t>23_11_08_Cos7_FMNL1si_TMRE_withBoundary17_w1Conf-561.tifTMRE:0988-0667</t>
  </si>
  <si>
    <t>23_11_08_Cos7_FMNL1si_TMRE_withBoundary5_w1Conf-561.tifTMRE:0842-0725</t>
  </si>
  <si>
    <t>23_11_08_Cos7_NT_TMRE_withBoundary15_w1Conf-561.tifTMRE:0818-0679</t>
  </si>
  <si>
    <t>23_11_08_Cos7_FMNL1si_TMRE_withBoundary10_w1Conf-561.tifTMRE:0955-0909</t>
  </si>
  <si>
    <t>23_11_08_Cos7_FMNL1si_TMRE_withBoundary2_w1Conf-561.tifTMRE:1099-0529</t>
  </si>
  <si>
    <t>23_11_08_Cos7_NT_TMRE_withBoundary12_w1Conf-561.tifTMRE:0947-0842</t>
  </si>
  <si>
    <t>23_11_08_Cos7_FMNL1si_TMRE_withBoundary18_w1Conf-561.tifTMRE:0894-0685</t>
  </si>
  <si>
    <t>23_11_08_Cos7_NT_TMRE_withBoundary13_w1Conf-561.tifTMRE:0822-0781</t>
  </si>
  <si>
    <t>23_11_08_Cos7_FMNL1si_TMRE_withBoundary19_w1Conf-561.tifTMRE:0896-0780</t>
  </si>
  <si>
    <t>23_11_08_Cos7_FMNL1si_TMRE_withBoundary11_w1Conf-561.tifTMRE:0885-0714</t>
  </si>
  <si>
    <t>23_11_08_Cos7_FMNL1si_TMRE_withBoundary3_w1Conf-561.tifTMRE:0927-0796</t>
  </si>
  <si>
    <t>23_11_08_Cos7_NT_TMRE_withBoundary14_w1Conf-561.tifTMRE:1109-0610</t>
  </si>
  <si>
    <t>23_11_08_Cos7_FMNL1si_TMRE_withBoundary16_w1Conf-561.tifTMRE:0700-0681</t>
  </si>
  <si>
    <t>23_11_08_Cos7_FMNL1si_TMRE_withBoundary4_w1Conf-561.tifTMRE:0838-0788</t>
  </si>
  <si>
    <t>FigS3C</t>
  </si>
  <si>
    <t>total</t>
  </si>
  <si>
    <t>f-actin (-)</t>
  </si>
  <si>
    <t>f actin (+)</t>
  </si>
  <si>
    <t>ambiguous</t>
  </si>
  <si>
    <t>FigS4B</t>
  </si>
  <si>
    <t>1_117</t>
  </si>
  <si>
    <t>r</t>
  </si>
  <si>
    <t>si_rep3</t>
  </si>
  <si>
    <t>1_56</t>
  </si>
  <si>
    <t>i</t>
  </si>
  <si>
    <t>NT_rep2</t>
  </si>
  <si>
    <t>NT_rep1</t>
  </si>
  <si>
    <t>si_rep1</t>
  </si>
  <si>
    <t>10_26</t>
  </si>
  <si>
    <t>retic</t>
  </si>
  <si>
    <t>intermed</t>
  </si>
  <si>
    <t>frag</t>
  </si>
  <si>
    <t>101_101</t>
  </si>
  <si>
    <t>101_32</t>
  </si>
  <si>
    <t>101_4</t>
  </si>
  <si>
    <t>102_20</t>
  </si>
  <si>
    <t>104_81</t>
  </si>
  <si>
    <t>NT_rep3</t>
  </si>
  <si>
    <t>106_113</t>
  </si>
  <si>
    <t>108_2</t>
  </si>
  <si>
    <t>f</t>
  </si>
  <si>
    <t>109_28</t>
  </si>
  <si>
    <t>109_8</t>
  </si>
  <si>
    <t>110_82</t>
  </si>
  <si>
    <t>111_96</t>
  </si>
  <si>
    <t>112_39</t>
  </si>
  <si>
    <t>112_86</t>
  </si>
  <si>
    <t>112_98</t>
  </si>
  <si>
    <t>115_118</t>
  </si>
  <si>
    <t>116_40</t>
  </si>
  <si>
    <t>116_9</t>
  </si>
  <si>
    <t>119_43</t>
  </si>
  <si>
    <t>14_29</t>
  </si>
  <si>
    <t>si_rep2</t>
  </si>
  <si>
    <t>14_92</t>
  </si>
  <si>
    <t>18_15</t>
  </si>
  <si>
    <t>18_17</t>
  </si>
  <si>
    <t>19_114</t>
  </si>
  <si>
    <t>19_23</t>
  </si>
  <si>
    <t>2_48</t>
  </si>
  <si>
    <t>2_79</t>
  </si>
  <si>
    <t>21_25</t>
  </si>
  <si>
    <t>21_52</t>
  </si>
  <si>
    <t>22_67</t>
  </si>
  <si>
    <t>23_107</t>
  </si>
  <si>
    <t>23_89</t>
  </si>
  <si>
    <t>25_11</t>
  </si>
  <si>
    <t>25_84</t>
  </si>
  <si>
    <t>28_34</t>
  </si>
  <si>
    <t>30_41</t>
  </si>
  <si>
    <t>30_6</t>
  </si>
  <si>
    <t>31_115</t>
  </si>
  <si>
    <t>32_85</t>
  </si>
  <si>
    <t>33_16</t>
  </si>
  <si>
    <t>35_14</t>
  </si>
  <si>
    <t>35_73</t>
  </si>
  <si>
    <t>36_46</t>
  </si>
  <si>
    <t>38_5</t>
  </si>
  <si>
    <t>41_10</t>
  </si>
  <si>
    <t>42_83</t>
  </si>
  <si>
    <t>43_110</t>
  </si>
  <si>
    <t>43_36</t>
  </si>
  <si>
    <t>43_91</t>
  </si>
  <si>
    <t>45_50</t>
  </si>
  <si>
    <t>45_95</t>
  </si>
  <si>
    <t>46_1</t>
  </si>
  <si>
    <t>46_65</t>
  </si>
  <si>
    <t>49_49</t>
  </si>
  <si>
    <t>49_55</t>
  </si>
  <si>
    <t>5_102</t>
  </si>
  <si>
    <t>5_31</t>
  </si>
  <si>
    <t>50_78</t>
  </si>
  <si>
    <t>51_109</t>
  </si>
  <si>
    <t>51_60</t>
  </si>
  <si>
    <t>53_44</t>
  </si>
  <si>
    <t>53_63</t>
  </si>
  <si>
    <t>54_74</t>
  </si>
  <si>
    <t>56_3</t>
  </si>
  <si>
    <t>58_104</t>
  </si>
  <si>
    <t>58_42</t>
  </si>
  <si>
    <t>59_112</t>
  </si>
  <si>
    <t>59_71</t>
  </si>
  <si>
    <t>60_58</t>
  </si>
  <si>
    <t>61_94</t>
  </si>
  <si>
    <t>62_13</t>
  </si>
  <si>
    <t>63_106</t>
  </si>
  <si>
    <t>63_116</t>
  </si>
  <si>
    <t>64_62</t>
  </si>
  <si>
    <t>64_69</t>
  </si>
  <si>
    <t>64_88</t>
  </si>
  <si>
    <t>66_19</t>
  </si>
  <si>
    <t>66_93</t>
  </si>
  <si>
    <t>67_33</t>
  </si>
  <si>
    <t>69_27</t>
  </si>
  <si>
    <t>7_12</t>
  </si>
  <si>
    <t>7_97</t>
  </si>
  <si>
    <t>70_64</t>
  </si>
  <si>
    <t>71_111</t>
  </si>
  <si>
    <t>71_59</t>
  </si>
  <si>
    <t>72_119</t>
  </si>
  <si>
    <t>72_51</t>
  </si>
  <si>
    <t>73_108</t>
  </si>
  <si>
    <t>73_57</t>
  </si>
  <si>
    <t>74_21</t>
  </si>
  <si>
    <t>74_66</t>
  </si>
  <si>
    <t>75_45</t>
  </si>
  <si>
    <t>78_103</t>
  </si>
  <si>
    <t>78_70</t>
  </si>
  <si>
    <t>80_75</t>
  </si>
  <si>
    <t>84_24</t>
  </si>
  <si>
    <t>85_120</t>
  </si>
  <si>
    <t>85_22</t>
  </si>
  <si>
    <t>86_105</t>
  </si>
  <si>
    <t>86_76</t>
  </si>
  <si>
    <t>87_18</t>
  </si>
  <si>
    <t>87_47</t>
  </si>
  <si>
    <t>87_68</t>
  </si>
  <si>
    <t>88_54</t>
  </si>
  <si>
    <t>89_30</t>
  </si>
  <si>
    <t>90_61</t>
  </si>
  <si>
    <t>90_99</t>
  </si>
  <si>
    <t>92_53</t>
  </si>
  <si>
    <t>95_77</t>
  </si>
  <si>
    <t>95_90</t>
  </si>
  <si>
    <t>96_35</t>
  </si>
  <si>
    <t>97_100</t>
  </si>
  <si>
    <t>97_87</t>
  </si>
  <si>
    <t>98_37</t>
  </si>
  <si>
    <t>99_38</t>
  </si>
  <si>
    <t>99_72</t>
  </si>
  <si>
    <t>99_80</t>
  </si>
  <si>
    <t>FigS5A</t>
  </si>
  <si>
    <t>INTERPHASE:</t>
  </si>
  <si>
    <t>*breaks in lists indicate different biological replciates</t>
  </si>
  <si>
    <t>Nontarg.</t>
  </si>
  <si>
    <t>WAVE1</t>
  </si>
  <si>
    <t>WASH1</t>
  </si>
  <si>
    <t>VASP</t>
  </si>
  <si>
    <t>Spire1C</t>
  </si>
  <si>
    <t>INF2-FL</t>
  </si>
  <si>
    <t>INF2-CAAX</t>
  </si>
  <si>
    <t>ADF</t>
  </si>
  <si>
    <t>Gelsolin</t>
  </si>
  <si>
    <t>METAPHASE:</t>
  </si>
  <si>
    <t>BLOTs:</t>
  </si>
  <si>
    <t>BLOTS:</t>
  </si>
  <si>
    <t>added by JAW</t>
  </si>
  <si>
    <t>JAW added</t>
  </si>
  <si>
    <t>Mut</t>
  </si>
  <si>
    <t>experiment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</si>
</sst>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
    <numFmt numFmtId="165" formatCode="#,##0.0000000000000000"/>
    <numFmt numFmtId="166" formatCode="#,##0.000000000000000"/>
  </numFmts>
  <fonts count="7" x14ac:knownFonts="1">
    <font>
      <sz val="12"/>
      <color theme="1"/>
      <name val="Calibri"/>
      <family val="2"/>
      <scheme val="minor"/>
    </font>
    <font>
      <b/>
      <sz val="12"/>
      <color theme="1"/>
      <name val="Calibri"/>
      <family val="2"/>
      <scheme val="minor"/>
    </font>
    <font>
      <sz val="12"/>
      <color rgb="FF000000"/>
      <name val="Calibri"/>
      <family val="2"/>
      <scheme val="minor"/>
    </font>
    <font>
      <sz val="12"/>
      <name val="Arial"/>
      <family val="2"/>
    </font>
    <font>
      <b/>
      <sz val="12"/>
      <name val="Arial"/>
      <family val="2"/>
    </font>
    <font>
      <sz val="10"/>
      <name val="Arial"/>
      <family val="2"/>
    </font>
    <font>
      <u/>
      <sz val="12"/>
      <color theme="1"/>
      <name val="Calibri"/>
      <family val="2"/>
      <scheme val="minor"/>
    </font>
  </fonts>
  <fills count="13">
    <fill>
      <patternFill patternType="none"/>
    </fill>
    <fill>
      <patternFill patternType="gray125"/>
    </fill>
    <fill>
      <patternFill patternType="solid">
        <fgColor rgb="FFFFFF00"/>
        <bgColor rgb="FF000000"/>
      </patternFill>
    </fill>
    <fill>
      <patternFill patternType="solid">
        <fgColor rgb="FFFFFF00"/>
        <bgColor indexed="64"/>
      </patternFill>
    </fill>
    <fill>
      <patternFill patternType="solid">
        <fgColor rgb="FFFF0000"/>
        <bgColor indexed="64"/>
      </patternFill>
    </fill>
    <fill>
      <patternFill patternType="solid">
        <fgColor rgb="FFFF0000"/>
        <bgColor rgb="FF000000"/>
      </patternFill>
    </fill>
    <fill>
      <patternFill patternType="solid">
        <fgColor rgb="FF00B050"/>
        <bgColor indexed="64"/>
      </patternFill>
    </fill>
    <fill>
      <patternFill patternType="solid">
        <fgColor rgb="FFFFC000"/>
        <bgColor indexed="64"/>
      </patternFill>
    </fill>
    <fill>
      <patternFill patternType="solid">
        <fgColor rgb="FFC00000"/>
        <bgColor indexed="64"/>
      </patternFill>
    </fill>
    <fill>
      <patternFill patternType="solid">
        <fgColor rgb="FFC00000"/>
        <bgColor rgb="FF000000"/>
      </patternFill>
    </fill>
    <fill>
      <patternFill patternType="solid">
        <fgColor rgb="FF00B0F0"/>
        <bgColor indexed="64"/>
      </patternFill>
    </fill>
    <fill>
      <patternFill patternType="solid">
        <fgColor rgb="FF92D050"/>
        <bgColor indexed="64"/>
      </patternFill>
    </fill>
    <fill>
      <patternFill patternType="solid">
        <fgColor rgb="FF0070C0"/>
        <bgColor indexed="64"/>
      </patternFill>
    </fill>
  </fills>
  <borders count="2">
    <border>
      <left/>
      <right/>
      <top/>
      <bottom/>
      <diagonal/>
    </border>
    <border>
      <left/>
      <right/>
      <top/>
      <bottom style="thin">
        <color indexed="64"/>
      </bottom>
      <diagonal/>
    </border>
  </borders>
  <cellStyleXfs count="1">
    <xf numFmtId="0" fontId="0" fillId="0" borderId="0"/>
  </cellStyleXfs>
  <cellXfs count="28">
    <xf numFmtId="0" fontId="0" fillId="0" borderId="0" xfId="0"/>
    <xf numFmtId="0" fontId="2" fillId="0" borderId="0" xfId="0" applyFont="1"/>
    <xf numFmtId="0" fontId="1" fillId="0" borderId="0" xfId="0" applyFont="1"/>
    <xf numFmtId="164" fontId="0" fillId="0" borderId="0" xfId="0" applyNumberFormat="1"/>
    <xf numFmtId="0" fontId="0" fillId="0" borderId="1" xfId="0" applyBorder="1"/>
    <xf numFmtId="0" fontId="3" fillId="0" borderId="0" xfId="0" applyFont="1"/>
    <xf numFmtId="0" fontId="3" fillId="0" borderId="0" xfId="0" applyFont="1" applyAlignment="1">
      <alignment horizontal="center"/>
    </xf>
    <xf numFmtId="0" fontId="4" fillId="0" borderId="0" xfId="0" applyFont="1" applyAlignment="1">
      <alignment horizontal="center"/>
    </xf>
    <xf numFmtId="0" fontId="2" fillId="2" borderId="0" xfId="0" applyFont="1" applyFill="1"/>
    <xf numFmtId="0" fontId="0" fillId="3" borderId="0" xfId="0" applyFill="1"/>
    <xf numFmtId="0" fontId="0" fillId="4" borderId="0" xfId="0" applyFill="1"/>
    <xf numFmtId="0" fontId="2" fillId="5" borderId="0" xfId="0" applyFont="1" applyFill="1"/>
    <xf numFmtId="16" fontId="0" fillId="0" borderId="0" xfId="0" applyNumberFormat="1"/>
    <xf numFmtId="0" fontId="0" fillId="6" borderId="0" xfId="0" applyFill="1"/>
    <xf numFmtId="0" fontId="0" fillId="7" borderId="0" xfId="0" applyFill="1"/>
    <xf numFmtId="0" fontId="2" fillId="0" borderId="1" xfId="0" applyFont="1" applyBorder="1"/>
    <xf numFmtId="0" fontId="5" fillId="0" borderId="0" xfId="0" applyFont="1"/>
    <xf numFmtId="165" fontId="5" fillId="0" borderId="0" xfId="0" applyNumberFormat="1" applyFont="1"/>
    <xf numFmtId="166" fontId="0" fillId="0" borderId="0" xfId="0" applyNumberFormat="1"/>
    <xf numFmtId="0" fontId="6" fillId="0" borderId="0" xfId="0" applyFont="1"/>
    <xf numFmtId="0" fontId="0" fillId="8" borderId="0" xfId="0" applyFill="1"/>
    <xf numFmtId="0" fontId="2" fillId="9" borderId="0" xfId="0" applyFont="1" applyFill="1"/>
    <xf numFmtId="0" fontId="0" fillId="10" borderId="0" xfId="0" applyFill="1"/>
    <xf numFmtId="0" fontId="0" fillId="11" borderId="0" xfId="0" applyFill="1"/>
    <xf numFmtId="0" fontId="0" fillId="12" borderId="0" xfId="0" applyFill="1"/>
    <xf numFmtId="0" fontId="0" fillId="0" borderId="0" xfId="0" applyAlignment="1">
      <alignment horizontal="center"/>
    </xf>
    <xf numFmtId="0" fontId="3" fillId="0" borderId="0" xfId="0" applyFont="1" applyAlignment="1">
      <alignment horizontal="center"/>
    </xf>
    <xf numFmtId="0" fontId="0" fillId="0" borderId="0" xfId="0"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tyles" Target="styles.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tif"/></Relationships>
</file>

<file path=xl/drawings/_rels/drawing2.xml.rels><?xml version="1.0" encoding="UTF-8" standalone="yes"?>
<Relationships xmlns="http://schemas.openxmlformats.org/package/2006/relationships"><Relationship Id="rId1" Type="http://schemas.openxmlformats.org/officeDocument/2006/relationships/image" Target="../media/image1.tif"/></Relationships>
</file>

<file path=xl/drawings/_rels/drawing3.xml.rels><?xml version="1.0" encoding="UTF-8" standalone="yes"?>
<Relationships xmlns="http://schemas.openxmlformats.org/package/2006/relationships"><Relationship Id="rId1" Type="http://schemas.openxmlformats.org/officeDocument/2006/relationships/image" Target="../media/image1.tif"/></Relationships>
</file>

<file path=xl/drawings/_rels/drawing4.xml.rels><?xml version="1.0" encoding="UTF-8" standalone="yes"?>
<Relationships xmlns="http://schemas.openxmlformats.org/package/2006/relationships"><Relationship Id="rId1" Type="http://schemas.openxmlformats.org/officeDocument/2006/relationships/image" Target="../media/image1.tif"/></Relationships>
</file>

<file path=xl/drawings/drawing1.xml><?xml version="1.0" encoding="utf-8"?>
<xdr:wsDr xmlns:xdr="http://schemas.openxmlformats.org/drawingml/2006/spreadsheetDrawing" xmlns:a="http://schemas.openxmlformats.org/drawingml/2006/main">
  <xdr:twoCellAnchor editAs="oneCell">
    <xdr:from>
      <xdr:col>2</xdr:col>
      <xdr:colOff>94500</xdr:colOff>
      <xdr:row>124</xdr:row>
      <xdr:rowOff>115803</xdr:rowOff>
    </xdr:from>
    <xdr:to>
      <xdr:col>11</xdr:col>
      <xdr:colOff>491066</xdr:colOff>
      <xdr:row>157</xdr:row>
      <xdr:rowOff>118132</xdr:rowOff>
    </xdr:to>
    <xdr:pic>
      <xdr:nvPicPr>
        <xdr:cNvPr id="3" name="Picture 2">
          <a:extLst>
            <a:ext uri="{FF2B5EF4-FFF2-40B4-BE49-F238E27FC236}">
              <a16:creationId xmlns:a16="http://schemas.microsoft.com/office/drawing/2014/main" id="{A9C95A3C-3065-5CA9-1F20-16EB2DC34D19}"/>
            </a:ext>
          </a:extLst>
        </xdr:cNvPr>
        <xdr:cNvPicPr>
          <a:picLocks noChangeAspect="1"/>
        </xdr:cNvPicPr>
      </xdr:nvPicPr>
      <xdr:blipFill rotWithShape="1">
        <a:blip xmlns:r="http://schemas.openxmlformats.org/officeDocument/2006/relationships" r:embed="rId1"/>
        <a:srcRect r="38207" b="55858"/>
        <a:stretch/>
      </xdr:blipFill>
      <xdr:spPr>
        <a:xfrm>
          <a:off x="1753967" y="25312603"/>
          <a:ext cx="7864166" cy="670792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800100</xdr:colOff>
      <xdr:row>4</xdr:row>
      <xdr:rowOff>38099</xdr:rowOff>
    </xdr:from>
    <xdr:to>
      <xdr:col>12</xdr:col>
      <xdr:colOff>228600</xdr:colOff>
      <xdr:row>43</xdr:row>
      <xdr:rowOff>193282</xdr:rowOff>
    </xdr:to>
    <xdr:pic>
      <xdr:nvPicPr>
        <xdr:cNvPr id="2" name="Picture 1">
          <a:extLst>
            <a:ext uri="{FF2B5EF4-FFF2-40B4-BE49-F238E27FC236}">
              <a16:creationId xmlns:a16="http://schemas.microsoft.com/office/drawing/2014/main" id="{271D2A78-997B-E842-A2F8-729040B438E9}"/>
            </a:ext>
          </a:extLst>
        </xdr:cNvPr>
        <xdr:cNvPicPr>
          <a:picLocks noChangeAspect="1"/>
        </xdr:cNvPicPr>
      </xdr:nvPicPr>
      <xdr:blipFill rotWithShape="1">
        <a:blip xmlns:r="http://schemas.openxmlformats.org/officeDocument/2006/relationships" r:embed="rId1"/>
        <a:srcRect l="25053" t="43890" r="51834"/>
        <a:stretch/>
      </xdr:blipFill>
      <xdr:spPr>
        <a:xfrm>
          <a:off x="7404100" y="850899"/>
          <a:ext cx="2730500" cy="807998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177800</xdr:colOff>
      <xdr:row>47</xdr:row>
      <xdr:rowOff>177799</xdr:rowOff>
    </xdr:from>
    <xdr:to>
      <xdr:col>4</xdr:col>
      <xdr:colOff>431800</xdr:colOff>
      <xdr:row>75</xdr:row>
      <xdr:rowOff>49708</xdr:rowOff>
    </xdr:to>
    <xdr:pic>
      <xdr:nvPicPr>
        <xdr:cNvPr id="2" name="Picture 1">
          <a:extLst>
            <a:ext uri="{FF2B5EF4-FFF2-40B4-BE49-F238E27FC236}">
              <a16:creationId xmlns:a16="http://schemas.microsoft.com/office/drawing/2014/main" id="{ACF724F1-1BEB-754A-A44A-8E61AD7014AD}"/>
            </a:ext>
          </a:extLst>
        </xdr:cNvPr>
        <xdr:cNvPicPr>
          <a:picLocks noChangeAspect="1"/>
        </xdr:cNvPicPr>
      </xdr:nvPicPr>
      <xdr:blipFill rotWithShape="1">
        <a:blip xmlns:r="http://schemas.openxmlformats.org/officeDocument/2006/relationships" r:embed="rId1"/>
        <a:srcRect l="61743" r="11911" b="55977"/>
        <a:stretch/>
      </xdr:blipFill>
      <xdr:spPr>
        <a:xfrm>
          <a:off x="1003300" y="9728199"/>
          <a:ext cx="2730500" cy="5561509"/>
        </a:xfrm>
        <a:prstGeom prst="rect">
          <a:avLst/>
        </a:prstGeom>
      </xdr:spPr>
    </xdr:pic>
    <xdr:clientData/>
  </xdr:twoCellAnchor>
  <xdr:twoCellAnchor editAs="oneCell">
    <xdr:from>
      <xdr:col>6</xdr:col>
      <xdr:colOff>406400</xdr:colOff>
      <xdr:row>46</xdr:row>
      <xdr:rowOff>165099</xdr:rowOff>
    </xdr:from>
    <xdr:to>
      <xdr:col>12</xdr:col>
      <xdr:colOff>622300</xdr:colOff>
      <xdr:row>81</xdr:row>
      <xdr:rowOff>30446</xdr:rowOff>
    </xdr:to>
    <xdr:pic>
      <xdr:nvPicPr>
        <xdr:cNvPr id="3" name="Picture 2">
          <a:extLst>
            <a:ext uri="{FF2B5EF4-FFF2-40B4-BE49-F238E27FC236}">
              <a16:creationId xmlns:a16="http://schemas.microsoft.com/office/drawing/2014/main" id="{3B81710E-17C2-C548-AB1A-B5F8D186CB35}"/>
            </a:ext>
          </a:extLst>
        </xdr:cNvPr>
        <xdr:cNvPicPr>
          <a:picLocks noChangeAspect="1"/>
        </xdr:cNvPicPr>
      </xdr:nvPicPr>
      <xdr:blipFill rotWithShape="1">
        <a:blip xmlns:r="http://schemas.openxmlformats.org/officeDocument/2006/relationships" r:embed="rId1"/>
        <a:srcRect l="48004" t="44155" r="1566"/>
        <a:stretch/>
      </xdr:blipFill>
      <xdr:spPr>
        <a:xfrm>
          <a:off x="5359400" y="9512299"/>
          <a:ext cx="5168900" cy="697734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584200</xdr:colOff>
      <xdr:row>1</xdr:row>
      <xdr:rowOff>114299</xdr:rowOff>
    </xdr:from>
    <xdr:to>
      <xdr:col>13</xdr:col>
      <xdr:colOff>673100</xdr:colOff>
      <xdr:row>29</xdr:row>
      <xdr:rowOff>119672</xdr:rowOff>
    </xdr:to>
    <xdr:pic>
      <xdr:nvPicPr>
        <xdr:cNvPr id="2" name="Picture 1">
          <a:extLst>
            <a:ext uri="{FF2B5EF4-FFF2-40B4-BE49-F238E27FC236}">
              <a16:creationId xmlns:a16="http://schemas.microsoft.com/office/drawing/2014/main" id="{9C51A9AC-ACEE-F24C-8A0F-3DBCA4F7001E}"/>
            </a:ext>
          </a:extLst>
        </xdr:cNvPr>
        <xdr:cNvPicPr>
          <a:picLocks noChangeAspect="1"/>
        </xdr:cNvPicPr>
      </xdr:nvPicPr>
      <xdr:blipFill rotWithShape="1">
        <a:blip xmlns:r="http://schemas.openxmlformats.org/officeDocument/2006/relationships" r:embed="rId1"/>
        <a:srcRect t="44288" r="74785" b="20972"/>
        <a:stretch/>
      </xdr:blipFill>
      <xdr:spPr>
        <a:xfrm>
          <a:off x="8013700" y="317499"/>
          <a:ext cx="3390900" cy="5694973"/>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C9D5B3-C4ED-F644-A6DE-55DB5C53B1E7}">
  <dimension ref="A1:H253"/>
  <sheetViews>
    <sheetView workbookViewId="0">
      <selection activeCell="E20" sqref="E20"/>
    </sheetView>
  </sheetViews>
  <sheetFormatPr baseColWidth="10" defaultRowHeight="16" x14ac:dyDescent="0.2"/>
  <sheetData>
    <row r="1" spans="1:8" x14ac:dyDescent="0.2">
      <c r="A1" s="2" t="s">
        <v>252</v>
      </c>
    </row>
    <row r="2" spans="1:8" x14ac:dyDescent="0.2">
      <c r="A2" t="s">
        <v>90</v>
      </c>
    </row>
    <row r="3" spans="1:8" x14ac:dyDescent="0.2">
      <c r="A3" t="s">
        <v>0</v>
      </c>
    </row>
    <row r="6" spans="1:8" x14ac:dyDescent="0.2">
      <c r="A6" t="s">
        <v>1</v>
      </c>
      <c r="B6" t="s">
        <v>2</v>
      </c>
      <c r="C6" t="s">
        <v>3</v>
      </c>
    </row>
    <row r="7" spans="1:8" x14ac:dyDescent="0.2">
      <c r="A7" t="s">
        <v>4</v>
      </c>
      <c r="B7">
        <v>85.278999999999996</v>
      </c>
      <c r="C7" t="s">
        <v>5</v>
      </c>
      <c r="E7" t="s">
        <v>6</v>
      </c>
      <c r="F7" t="s">
        <v>7</v>
      </c>
      <c r="G7" t="s">
        <v>8</v>
      </c>
      <c r="H7" t="s">
        <v>5</v>
      </c>
    </row>
    <row r="8" spans="1:8" x14ac:dyDescent="0.2">
      <c r="A8" t="s">
        <v>9</v>
      </c>
      <c r="B8">
        <v>268.04000000000002</v>
      </c>
      <c r="C8" t="s">
        <v>8</v>
      </c>
      <c r="E8">
        <v>0</v>
      </c>
      <c r="F8">
        <v>0</v>
      </c>
      <c r="G8">
        <v>268.04000000000002</v>
      </c>
      <c r="H8">
        <v>85.278999999999996</v>
      </c>
    </row>
    <row r="9" spans="1:8" x14ac:dyDescent="0.2">
      <c r="A9" t="s">
        <v>10</v>
      </c>
      <c r="B9">
        <v>0</v>
      </c>
      <c r="C9" t="s">
        <v>6</v>
      </c>
      <c r="E9">
        <v>35.918999999999997</v>
      </c>
      <c r="F9">
        <v>13.61</v>
      </c>
      <c r="G9">
        <v>13.513</v>
      </c>
      <c r="H9">
        <v>13.406000000000001</v>
      </c>
    </row>
    <row r="10" spans="1:8" x14ac:dyDescent="0.2">
      <c r="A10" t="s">
        <v>11</v>
      </c>
      <c r="B10">
        <v>13.513</v>
      </c>
      <c r="C10" t="s">
        <v>8</v>
      </c>
      <c r="E10">
        <v>70.317999999999998</v>
      </c>
      <c r="F10">
        <v>48.024999999999999</v>
      </c>
      <c r="G10">
        <v>0</v>
      </c>
      <c r="H10">
        <v>0</v>
      </c>
    </row>
    <row r="11" spans="1:8" x14ac:dyDescent="0.2">
      <c r="A11" t="s">
        <v>12</v>
      </c>
      <c r="B11">
        <v>0</v>
      </c>
      <c r="C11" t="s">
        <v>8</v>
      </c>
      <c r="E11">
        <v>12.848000000000001</v>
      </c>
      <c r="F11">
        <v>0</v>
      </c>
      <c r="G11">
        <v>72.042000000000002</v>
      </c>
      <c r="H11">
        <v>127.88500000000001</v>
      </c>
    </row>
    <row r="12" spans="1:8" x14ac:dyDescent="0.2">
      <c r="A12" t="s">
        <v>13</v>
      </c>
      <c r="B12">
        <v>13.406000000000001</v>
      </c>
      <c r="C12" t="s">
        <v>5</v>
      </c>
      <c r="E12">
        <v>0</v>
      </c>
      <c r="F12">
        <v>0</v>
      </c>
      <c r="G12">
        <v>77.828999999999994</v>
      </c>
      <c r="H12">
        <v>115.273</v>
      </c>
    </row>
    <row r="13" spans="1:8" x14ac:dyDescent="0.2">
      <c r="A13" t="s">
        <v>14</v>
      </c>
      <c r="B13">
        <v>0</v>
      </c>
      <c r="C13" t="s">
        <v>7</v>
      </c>
      <c r="E13">
        <v>32.311999999999998</v>
      </c>
      <c r="F13">
        <v>0</v>
      </c>
      <c r="G13">
        <v>79.61</v>
      </c>
      <c r="H13">
        <v>0</v>
      </c>
    </row>
    <row r="14" spans="1:8" x14ac:dyDescent="0.2">
      <c r="A14" t="s">
        <v>15</v>
      </c>
      <c r="B14">
        <v>0</v>
      </c>
      <c r="C14" s="1" t="s">
        <v>5</v>
      </c>
      <c r="E14">
        <v>95.65</v>
      </c>
      <c r="F14">
        <v>0</v>
      </c>
      <c r="G14">
        <v>89.337000000000003</v>
      </c>
      <c r="H14">
        <v>111.108</v>
      </c>
    </row>
    <row r="15" spans="1:8" x14ac:dyDescent="0.2">
      <c r="A15" t="s">
        <v>16</v>
      </c>
      <c r="B15">
        <v>13.61</v>
      </c>
      <c r="C15" t="s">
        <v>7</v>
      </c>
      <c r="E15">
        <v>26.094999999999999</v>
      </c>
      <c r="F15">
        <v>0</v>
      </c>
      <c r="G15">
        <v>186.70099999999999</v>
      </c>
      <c r="H15">
        <v>0</v>
      </c>
    </row>
    <row r="16" spans="1:8" x14ac:dyDescent="0.2">
      <c r="A16" t="s">
        <v>17</v>
      </c>
      <c r="B16">
        <v>127.88500000000001</v>
      </c>
      <c r="C16" t="s">
        <v>5</v>
      </c>
      <c r="E16">
        <v>157.19900000000001</v>
      </c>
      <c r="F16">
        <v>84.813000000000002</v>
      </c>
      <c r="G16">
        <v>28.126000000000001</v>
      </c>
      <c r="H16">
        <v>171.48400000000001</v>
      </c>
    </row>
    <row r="17" spans="1:8" x14ac:dyDescent="0.2">
      <c r="A17" t="s">
        <v>18</v>
      </c>
      <c r="B17">
        <v>72.042000000000002</v>
      </c>
      <c r="C17" t="s">
        <v>8</v>
      </c>
      <c r="E17">
        <v>4.2830000000000004</v>
      </c>
      <c r="F17">
        <v>0</v>
      </c>
      <c r="G17">
        <v>74.37</v>
      </c>
      <c r="H17">
        <v>22.518000000000001</v>
      </c>
    </row>
    <row r="18" spans="1:8" x14ac:dyDescent="0.2">
      <c r="A18" t="s">
        <v>19</v>
      </c>
      <c r="B18">
        <v>115.273</v>
      </c>
      <c r="C18" t="s">
        <v>5</v>
      </c>
      <c r="E18">
        <v>45.697000000000003</v>
      </c>
      <c r="F18">
        <v>0</v>
      </c>
      <c r="G18">
        <v>20.687000000000001</v>
      </c>
      <c r="H18">
        <v>145.90600000000001</v>
      </c>
    </row>
    <row r="19" spans="1:8" x14ac:dyDescent="0.2">
      <c r="A19" t="s">
        <v>20</v>
      </c>
      <c r="B19">
        <v>48.024999999999999</v>
      </c>
      <c r="C19" t="s">
        <v>7</v>
      </c>
      <c r="E19">
        <v>0</v>
      </c>
      <c r="F19">
        <v>0</v>
      </c>
      <c r="G19">
        <v>19.218</v>
      </c>
      <c r="H19">
        <v>81.774000000000001</v>
      </c>
    </row>
    <row r="20" spans="1:8" x14ac:dyDescent="0.2">
      <c r="A20" t="s">
        <v>21</v>
      </c>
      <c r="B20">
        <v>0</v>
      </c>
      <c r="C20" t="s">
        <v>7</v>
      </c>
      <c r="E20">
        <v>84.685000000000002</v>
      </c>
      <c r="F20">
        <v>0</v>
      </c>
      <c r="G20">
        <v>86.736999999999995</v>
      </c>
      <c r="H20">
        <v>58.744</v>
      </c>
    </row>
    <row r="21" spans="1:8" x14ac:dyDescent="0.2">
      <c r="A21" t="s">
        <v>22</v>
      </c>
      <c r="B21">
        <v>0</v>
      </c>
      <c r="C21" s="1" t="s">
        <v>5</v>
      </c>
      <c r="E21">
        <v>75.44</v>
      </c>
      <c r="F21">
        <v>0</v>
      </c>
      <c r="G21">
        <v>20.779</v>
      </c>
      <c r="H21">
        <v>0</v>
      </c>
    </row>
    <row r="22" spans="1:8" x14ac:dyDescent="0.2">
      <c r="A22" t="s">
        <v>23</v>
      </c>
      <c r="B22">
        <v>0</v>
      </c>
      <c r="C22" t="s">
        <v>7</v>
      </c>
      <c r="E22">
        <v>35.003</v>
      </c>
      <c r="F22">
        <v>0</v>
      </c>
      <c r="G22">
        <v>108.089</v>
      </c>
      <c r="H22">
        <v>14.536</v>
      </c>
    </row>
    <row r="23" spans="1:8" x14ac:dyDescent="0.2">
      <c r="A23" t="s">
        <v>24</v>
      </c>
      <c r="B23">
        <v>77.828999999999994</v>
      </c>
      <c r="C23" t="s">
        <v>8</v>
      </c>
      <c r="E23">
        <v>31.620999999999999</v>
      </c>
      <c r="F23">
        <v>0</v>
      </c>
      <c r="G23">
        <v>71.444000000000003</v>
      </c>
      <c r="H23">
        <v>67.856999999999999</v>
      </c>
    </row>
    <row r="24" spans="1:8" x14ac:dyDescent="0.2">
      <c r="A24" t="s">
        <v>25</v>
      </c>
      <c r="B24">
        <v>35.918999999999997</v>
      </c>
      <c r="C24" t="s">
        <v>6</v>
      </c>
      <c r="E24">
        <v>161.89599999999999</v>
      </c>
      <c r="F24">
        <v>0</v>
      </c>
      <c r="G24">
        <v>34.536999999999999</v>
      </c>
      <c r="H24">
        <v>33.692999999999998</v>
      </c>
    </row>
    <row r="25" spans="1:8" x14ac:dyDescent="0.2">
      <c r="A25" t="s">
        <v>26</v>
      </c>
      <c r="B25">
        <v>70.317999999999998</v>
      </c>
      <c r="C25" t="s">
        <v>6</v>
      </c>
      <c r="E25">
        <v>43.731999999999999</v>
      </c>
      <c r="F25">
        <v>0</v>
      </c>
      <c r="G25">
        <v>108.18600000000001</v>
      </c>
      <c r="H25">
        <v>109.849</v>
      </c>
    </row>
    <row r="26" spans="1:8" x14ac:dyDescent="0.2">
      <c r="A26" t="s">
        <v>27</v>
      </c>
      <c r="B26">
        <v>111.108</v>
      </c>
      <c r="C26" t="s">
        <v>5</v>
      </c>
      <c r="E26">
        <v>0</v>
      </c>
      <c r="F26">
        <v>0</v>
      </c>
      <c r="G26">
        <v>0</v>
      </c>
      <c r="H26">
        <v>63.375</v>
      </c>
    </row>
    <row r="27" spans="1:8" x14ac:dyDescent="0.2">
      <c r="A27" t="s">
        <v>28</v>
      </c>
      <c r="B27">
        <v>79.61</v>
      </c>
      <c r="C27" t="s">
        <v>8</v>
      </c>
      <c r="E27">
        <v>48.593000000000004</v>
      </c>
      <c r="F27">
        <v>0</v>
      </c>
      <c r="G27">
        <v>53.268999999999998</v>
      </c>
      <c r="H27">
        <v>10.74</v>
      </c>
    </row>
    <row r="28" spans="1:8" x14ac:dyDescent="0.2">
      <c r="A28" t="s">
        <v>29</v>
      </c>
      <c r="B28">
        <v>0</v>
      </c>
      <c r="C28" t="s">
        <v>7</v>
      </c>
    </row>
    <row r="29" spans="1:8" x14ac:dyDescent="0.2">
      <c r="A29" t="s">
        <v>30</v>
      </c>
      <c r="B29">
        <v>89.337000000000003</v>
      </c>
      <c r="C29" t="s">
        <v>8</v>
      </c>
    </row>
    <row r="30" spans="1:8" x14ac:dyDescent="0.2">
      <c r="A30" t="s">
        <v>31</v>
      </c>
      <c r="B30">
        <v>0</v>
      </c>
      <c r="C30" t="s">
        <v>7</v>
      </c>
    </row>
    <row r="31" spans="1:8" x14ac:dyDescent="0.2">
      <c r="A31" t="s">
        <v>32</v>
      </c>
      <c r="B31">
        <v>0</v>
      </c>
      <c r="C31" t="s">
        <v>7</v>
      </c>
    </row>
    <row r="32" spans="1:8" x14ac:dyDescent="0.2">
      <c r="A32" t="s">
        <v>33</v>
      </c>
      <c r="B32">
        <v>0</v>
      </c>
      <c r="C32" s="1" t="s">
        <v>5</v>
      </c>
    </row>
    <row r="33" spans="1:8" x14ac:dyDescent="0.2">
      <c r="A33" t="s">
        <v>34</v>
      </c>
      <c r="B33">
        <v>171.48400000000001</v>
      </c>
      <c r="C33" t="s">
        <v>5</v>
      </c>
    </row>
    <row r="34" spans="1:8" x14ac:dyDescent="0.2">
      <c r="A34" t="s">
        <v>35</v>
      </c>
      <c r="B34">
        <v>186.70099999999999</v>
      </c>
      <c r="C34" t="s">
        <v>8</v>
      </c>
      <c r="E34" t="s">
        <v>36</v>
      </c>
    </row>
    <row r="35" spans="1:8" x14ac:dyDescent="0.2">
      <c r="A35" t="s">
        <v>37</v>
      </c>
      <c r="B35">
        <v>12.848000000000001</v>
      </c>
      <c r="C35" t="s">
        <v>6</v>
      </c>
      <c r="E35">
        <f>16/20</f>
        <v>0.8</v>
      </c>
      <c r="F35">
        <v>15</v>
      </c>
      <c r="G35">
        <f>18/20</f>
        <v>0.9</v>
      </c>
      <c r="H35">
        <f>16/20</f>
        <v>0.8</v>
      </c>
    </row>
    <row r="36" spans="1:8" x14ac:dyDescent="0.2">
      <c r="A36" t="s">
        <v>38</v>
      </c>
      <c r="B36">
        <v>22.518000000000001</v>
      </c>
      <c r="C36" s="1" t="s">
        <v>5</v>
      </c>
    </row>
    <row r="37" spans="1:8" x14ac:dyDescent="0.2">
      <c r="A37" t="s">
        <v>39</v>
      </c>
      <c r="B37">
        <v>84.813000000000002</v>
      </c>
      <c r="C37" t="s">
        <v>7</v>
      </c>
    </row>
    <row r="38" spans="1:8" x14ac:dyDescent="0.2">
      <c r="A38" t="s">
        <v>40</v>
      </c>
      <c r="B38">
        <v>0</v>
      </c>
      <c r="C38" t="s">
        <v>7</v>
      </c>
    </row>
    <row r="39" spans="1:8" x14ac:dyDescent="0.2">
      <c r="A39" t="s">
        <v>41</v>
      </c>
      <c r="B39">
        <v>0</v>
      </c>
      <c r="C39" t="s">
        <v>6</v>
      </c>
    </row>
    <row r="40" spans="1:8" x14ac:dyDescent="0.2">
      <c r="A40" t="s">
        <v>42</v>
      </c>
      <c r="B40">
        <v>32.311999999999998</v>
      </c>
      <c r="C40" t="s">
        <v>6</v>
      </c>
    </row>
    <row r="41" spans="1:8" x14ac:dyDescent="0.2">
      <c r="A41" t="s">
        <v>43</v>
      </c>
      <c r="B41">
        <v>145.90600000000001</v>
      </c>
      <c r="C41" s="1" t="s">
        <v>5</v>
      </c>
    </row>
    <row r="42" spans="1:8" x14ac:dyDescent="0.2">
      <c r="A42" t="s">
        <v>44</v>
      </c>
      <c r="B42">
        <v>0</v>
      </c>
      <c r="C42" t="s">
        <v>7</v>
      </c>
    </row>
    <row r="43" spans="1:8" x14ac:dyDescent="0.2">
      <c r="A43" t="s">
        <v>45</v>
      </c>
      <c r="B43">
        <v>81.774000000000001</v>
      </c>
      <c r="C43" s="1" t="s">
        <v>5</v>
      </c>
    </row>
    <row r="44" spans="1:8" x14ac:dyDescent="0.2">
      <c r="A44" t="s">
        <v>46</v>
      </c>
      <c r="B44">
        <v>28.126000000000001</v>
      </c>
      <c r="C44" t="s">
        <v>8</v>
      </c>
    </row>
    <row r="45" spans="1:8" x14ac:dyDescent="0.2">
      <c r="A45" t="s">
        <v>47</v>
      </c>
      <c r="B45">
        <v>0</v>
      </c>
      <c r="C45" t="s">
        <v>7</v>
      </c>
    </row>
    <row r="46" spans="1:8" x14ac:dyDescent="0.2">
      <c r="A46" t="s">
        <v>48</v>
      </c>
      <c r="B46">
        <v>0</v>
      </c>
      <c r="C46" t="s">
        <v>7</v>
      </c>
    </row>
    <row r="47" spans="1:8" x14ac:dyDescent="0.2">
      <c r="A47" t="s">
        <v>49</v>
      </c>
      <c r="B47">
        <v>95.65</v>
      </c>
      <c r="C47" s="1" t="s">
        <v>6</v>
      </c>
    </row>
    <row r="48" spans="1:8" x14ac:dyDescent="0.2">
      <c r="A48" t="s">
        <v>50</v>
      </c>
      <c r="B48">
        <v>74.37</v>
      </c>
      <c r="C48" t="s">
        <v>8</v>
      </c>
    </row>
    <row r="49" spans="1:3" x14ac:dyDescent="0.2">
      <c r="A49" t="s">
        <v>51</v>
      </c>
      <c r="B49">
        <v>26.094999999999999</v>
      </c>
      <c r="C49" t="s">
        <v>52</v>
      </c>
    </row>
    <row r="50" spans="1:3" x14ac:dyDescent="0.2">
      <c r="A50" t="s">
        <v>53</v>
      </c>
      <c r="B50">
        <v>10.74</v>
      </c>
      <c r="C50" s="1" t="s">
        <v>5</v>
      </c>
    </row>
    <row r="51" spans="1:3" x14ac:dyDescent="0.2">
      <c r="A51" t="s">
        <v>54</v>
      </c>
      <c r="B51">
        <v>58.744</v>
      </c>
      <c r="C51" t="s">
        <v>5</v>
      </c>
    </row>
    <row r="52" spans="1:3" x14ac:dyDescent="0.2">
      <c r="A52" t="s">
        <v>55</v>
      </c>
      <c r="B52">
        <v>20.687000000000001</v>
      </c>
      <c r="C52" t="s">
        <v>8</v>
      </c>
    </row>
    <row r="54" spans="1:3" x14ac:dyDescent="0.2">
      <c r="A54" t="s">
        <v>56</v>
      </c>
      <c r="B54">
        <v>157.19900000000001</v>
      </c>
      <c r="C54" s="1" t="s">
        <v>6</v>
      </c>
    </row>
    <row r="55" spans="1:3" x14ac:dyDescent="0.2">
      <c r="A55" t="s">
        <v>57</v>
      </c>
      <c r="B55">
        <v>0</v>
      </c>
      <c r="C55" t="s">
        <v>5</v>
      </c>
    </row>
    <row r="56" spans="1:3" x14ac:dyDescent="0.2">
      <c r="A56" t="s">
        <v>58</v>
      </c>
      <c r="B56">
        <v>14.536</v>
      </c>
      <c r="C56" t="s">
        <v>5</v>
      </c>
    </row>
    <row r="57" spans="1:3" x14ac:dyDescent="0.2">
      <c r="A57" t="s">
        <v>59</v>
      </c>
      <c r="B57">
        <v>67.856999999999999</v>
      </c>
      <c r="C57" s="1" t="s">
        <v>5</v>
      </c>
    </row>
    <row r="58" spans="1:3" x14ac:dyDescent="0.2">
      <c r="A58" t="s">
        <v>60</v>
      </c>
      <c r="B58">
        <v>19.218</v>
      </c>
      <c r="C58" t="s">
        <v>8</v>
      </c>
    </row>
    <row r="59" spans="1:3" x14ac:dyDescent="0.2">
      <c r="A59" t="s">
        <v>61</v>
      </c>
      <c r="B59">
        <v>4.2830000000000004</v>
      </c>
      <c r="C59" t="s">
        <v>6</v>
      </c>
    </row>
    <row r="60" spans="1:3" x14ac:dyDescent="0.2">
      <c r="A60" t="s">
        <v>62</v>
      </c>
      <c r="B60">
        <v>0</v>
      </c>
      <c r="C60" t="s">
        <v>7</v>
      </c>
    </row>
    <row r="61" spans="1:3" x14ac:dyDescent="0.2">
      <c r="A61" t="s">
        <v>63</v>
      </c>
      <c r="B61">
        <v>0</v>
      </c>
      <c r="C61" t="s">
        <v>7</v>
      </c>
    </row>
    <row r="62" spans="1:3" x14ac:dyDescent="0.2">
      <c r="A62" t="s">
        <v>64</v>
      </c>
      <c r="B62">
        <v>0</v>
      </c>
      <c r="C62" t="s">
        <v>7</v>
      </c>
    </row>
    <row r="63" spans="1:3" x14ac:dyDescent="0.2">
      <c r="A63" t="s">
        <v>65</v>
      </c>
      <c r="B63">
        <v>0</v>
      </c>
      <c r="C63" t="s">
        <v>7</v>
      </c>
    </row>
    <row r="64" spans="1:3" x14ac:dyDescent="0.2">
      <c r="A64" t="s">
        <v>66</v>
      </c>
      <c r="B64">
        <v>0</v>
      </c>
      <c r="C64" t="s">
        <v>7</v>
      </c>
    </row>
    <row r="65" spans="1:3" x14ac:dyDescent="0.2">
      <c r="A65" t="s">
        <v>67</v>
      </c>
      <c r="B65">
        <v>33.692999999999998</v>
      </c>
      <c r="C65" t="s">
        <v>5</v>
      </c>
    </row>
    <row r="66" spans="1:3" x14ac:dyDescent="0.2">
      <c r="A66" t="s">
        <v>68</v>
      </c>
      <c r="B66">
        <v>45.697000000000003</v>
      </c>
      <c r="C66" s="1" t="s">
        <v>6</v>
      </c>
    </row>
    <row r="67" spans="1:3" x14ac:dyDescent="0.2">
      <c r="A67" t="s">
        <v>69</v>
      </c>
      <c r="B67">
        <v>0</v>
      </c>
      <c r="C67" t="s">
        <v>6</v>
      </c>
    </row>
    <row r="68" spans="1:3" x14ac:dyDescent="0.2">
      <c r="A68" t="s">
        <v>70</v>
      </c>
      <c r="B68">
        <v>84.685000000000002</v>
      </c>
      <c r="C68" s="1" t="s">
        <v>6</v>
      </c>
    </row>
    <row r="69" spans="1:3" x14ac:dyDescent="0.2">
      <c r="A69" t="s">
        <v>71</v>
      </c>
      <c r="B69">
        <v>86.736999999999995</v>
      </c>
      <c r="C69" t="s">
        <v>8</v>
      </c>
    </row>
    <row r="70" spans="1:3" x14ac:dyDescent="0.2">
      <c r="A70" t="s">
        <v>72</v>
      </c>
      <c r="B70">
        <v>75.44</v>
      </c>
      <c r="C70" s="1" t="s">
        <v>6</v>
      </c>
    </row>
    <row r="71" spans="1:3" x14ac:dyDescent="0.2">
      <c r="A71" t="s">
        <v>73</v>
      </c>
      <c r="B71">
        <v>35.003</v>
      </c>
      <c r="C71" s="1" t="s">
        <v>6</v>
      </c>
    </row>
    <row r="72" spans="1:3" x14ac:dyDescent="0.2">
      <c r="A72" t="s">
        <v>74</v>
      </c>
      <c r="B72">
        <v>20.779</v>
      </c>
      <c r="C72" t="s">
        <v>8</v>
      </c>
    </row>
    <row r="73" spans="1:3" x14ac:dyDescent="0.2">
      <c r="A73" t="s">
        <v>75</v>
      </c>
      <c r="B73">
        <v>108.089</v>
      </c>
      <c r="C73" t="s">
        <v>8</v>
      </c>
    </row>
    <row r="74" spans="1:3" x14ac:dyDescent="0.2">
      <c r="A74" t="s">
        <v>76</v>
      </c>
      <c r="B74">
        <v>109.849</v>
      </c>
      <c r="C74" t="s">
        <v>5</v>
      </c>
    </row>
    <row r="75" spans="1:3" x14ac:dyDescent="0.2">
      <c r="A75" t="s">
        <v>77</v>
      </c>
      <c r="B75">
        <v>31.620999999999999</v>
      </c>
      <c r="C75" s="1" t="s">
        <v>6</v>
      </c>
    </row>
    <row r="76" spans="1:3" x14ac:dyDescent="0.2">
      <c r="A76" t="s">
        <v>78</v>
      </c>
      <c r="B76">
        <v>71.444000000000003</v>
      </c>
      <c r="C76" t="s">
        <v>8</v>
      </c>
    </row>
    <row r="77" spans="1:3" x14ac:dyDescent="0.2">
      <c r="A77" t="s">
        <v>79</v>
      </c>
      <c r="B77">
        <v>0</v>
      </c>
      <c r="C77" t="s">
        <v>7</v>
      </c>
    </row>
    <row r="78" spans="1:3" x14ac:dyDescent="0.2">
      <c r="A78" t="s">
        <v>80</v>
      </c>
      <c r="B78">
        <v>63.375</v>
      </c>
      <c r="C78" t="s">
        <v>5</v>
      </c>
    </row>
    <row r="79" spans="1:3" x14ac:dyDescent="0.2">
      <c r="A79" t="s">
        <v>81</v>
      </c>
      <c r="B79">
        <v>34.536999999999999</v>
      </c>
      <c r="C79" t="s">
        <v>8</v>
      </c>
    </row>
    <row r="80" spans="1:3" x14ac:dyDescent="0.2">
      <c r="A80" t="s">
        <v>82</v>
      </c>
      <c r="B80">
        <v>108.18600000000001</v>
      </c>
      <c r="C80" t="s">
        <v>8</v>
      </c>
    </row>
    <row r="81" spans="1:8" x14ac:dyDescent="0.2">
      <c r="A81" t="s">
        <v>83</v>
      </c>
      <c r="B81">
        <v>161.89599999999999</v>
      </c>
      <c r="C81" s="1" t="s">
        <v>6</v>
      </c>
    </row>
    <row r="82" spans="1:8" x14ac:dyDescent="0.2">
      <c r="A82" t="s">
        <v>84</v>
      </c>
      <c r="B82">
        <v>43.731999999999999</v>
      </c>
      <c r="C82" s="1" t="s">
        <v>6</v>
      </c>
    </row>
    <row r="83" spans="1:8" x14ac:dyDescent="0.2">
      <c r="A83" t="s">
        <v>85</v>
      </c>
      <c r="B83">
        <v>0</v>
      </c>
      <c r="C83" t="s">
        <v>8</v>
      </c>
    </row>
    <row r="84" spans="1:8" x14ac:dyDescent="0.2">
      <c r="A84" t="s">
        <v>86</v>
      </c>
      <c r="B84">
        <v>0</v>
      </c>
      <c r="C84" s="1" t="s">
        <v>6</v>
      </c>
    </row>
    <row r="85" spans="1:8" x14ac:dyDescent="0.2">
      <c r="A85" t="s">
        <v>87</v>
      </c>
      <c r="B85">
        <v>48.593000000000004</v>
      </c>
      <c r="C85" s="1" t="s">
        <v>6</v>
      </c>
    </row>
    <row r="86" spans="1:8" x14ac:dyDescent="0.2">
      <c r="A86" t="s">
        <v>88</v>
      </c>
      <c r="B86">
        <v>53.268999999999998</v>
      </c>
      <c r="C86" t="s">
        <v>8</v>
      </c>
    </row>
    <row r="87" spans="1:8" x14ac:dyDescent="0.2">
      <c r="A87" t="s">
        <v>89</v>
      </c>
      <c r="B87">
        <v>0</v>
      </c>
      <c r="C87" t="s">
        <v>7</v>
      </c>
    </row>
    <row r="89" spans="1:8" x14ac:dyDescent="0.2">
      <c r="A89" t="s">
        <v>91</v>
      </c>
    </row>
    <row r="90" spans="1:8" x14ac:dyDescent="0.2">
      <c r="A90" t="s">
        <v>1</v>
      </c>
      <c r="B90" t="s">
        <v>2</v>
      </c>
      <c r="C90" t="s">
        <v>92</v>
      </c>
    </row>
    <row r="91" spans="1:8" x14ac:dyDescent="0.2">
      <c r="A91" t="s">
        <v>93</v>
      </c>
      <c r="B91">
        <v>0</v>
      </c>
      <c r="C91" t="s">
        <v>7</v>
      </c>
    </row>
    <row r="92" spans="1:8" x14ac:dyDescent="0.2">
      <c r="A92" t="s">
        <v>94</v>
      </c>
      <c r="B92">
        <v>110.28400000000001</v>
      </c>
      <c r="C92" t="s">
        <v>6</v>
      </c>
      <c r="E92" t="s">
        <v>6</v>
      </c>
      <c r="F92" t="s">
        <v>7</v>
      </c>
      <c r="G92" t="s">
        <v>8</v>
      </c>
      <c r="H92" t="s">
        <v>5</v>
      </c>
    </row>
    <row r="93" spans="1:8" x14ac:dyDescent="0.2">
      <c r="A93" t="s">
        <v>95</v>
      </c>
      <c r="B93">
        <v>72.646000000000001</v>
      </c>
      <c r="C93" t="s">
        <v>6</v>
      </c>
      <c r="E93">
        <v>110.28400000000001</v>
      </c>
      <c r="F93">
        <v>0</v>
      </c>
      <c r="G93">
        <v>82.849000000000004</v>
      </c>
      <c r="H93">
        <v>55.209000000000003</v>
      </c>
    </row>
    <row r="94" spans="1:8" x14ac:dyDescent="0.2">
      <c r="A94" t="s">
        <v>96</v>
      </c>
      <c r="B94">
        <v>82.849000000000004</v>
      </c>
      <c r="C94" t="s">
        <v>8</v>
      </c>
      <c r="E94">
        <v>72.646000000000001</v>
      </c>
      <c r="F94">
        <v>0</v>
      </c>
      <c r="G94">
        <v>30.556999999999999</v>
      </c>
      <c r="H94">
        <v>45.999000000000002</v>
      </c>
    </row>
    <row r="95" spans="1:8" x14ac:dyDescent="0.2">
      <c r="A95" t="s">
        <v>97</v>
      </c>
      <c r="B95">
        <v>105.81699999999999</v>
      </c>
      <c r="C95" t="s">
        <v>6</v>
      </c>
      <c r="E95">
        <v>105.81699999999999</v>
      </c>
      <c r="F95">
        <v>0</v>
      </c>
      <c r="G95">
        <v>0</v>
      </c>
      <c r="H95">
        <v>64.653999999999996</v>
      </c>
    </row>
    <row r="96" spans="1:8" x14ac:dyDescent="0.2">
      <c r="A96" t="s">
        <v>98</v>
      </c>
      <c r="B96">
        <v>55.209000000000003</v>
      </c>
      <c r="C96" t="s">
        <v>5</v>
      </c>
      <c r="E96">
        <v>14.137</v>
      </c>
      <c r="F96">
        <v>0</v>
      </c>
      <c r="G96">
        <v>118.64</v>
      </c>
      <c r="H96">
        <v>0</v>
      </c>
    </row>
    <row r="97" spans="1:8" x14ac:dyDescent="0.2">
      <c r="A97" t="s">
        <v>99</v>
      </c>
      <c r="B97">
        <v>45.999000000000002</v>
      </c>
      <c r="C97" t="s">
        <v>5</v>
      </c>
      <c r="E97">
        <v>90.103999999999999</v>
      </c>
      <c r="F97">
        <v>18.071999999999999</v>
      </c>
      <c r="G97">
        <v>81.631</v>
      </c>
      <c r="H97">
        <v>72.528000000000006</v>
      </c>
    </row>
    <row r="98" spans="1:8" x14ac:dyDescent="0.2">
      <c r="A98" t="s">
        <v>100</v>
      </c>
      <c r="B98">
        <v>14.137</v>
      </c>
      <c r="C98" t="s">
        <v>6</v>
      </c>
      <c r="E98">
        <v>43.466000000000001</v>
      </c>
      <c r="F98">
        <v>0</v>
      </c>
      <c r="G98">
        <v>26.411999999999999</v>
      </c>
      <c r="H98">
        <v>162.786</v>
      </c>
    </row>
    <row r="99" spans="1:8" x14ac:dyDescent="0.2">
      <c r="A99" t="s">
        <v>101</v>
      </c>
      <c r="B99">
        <v>64.653999999999996</v>
      </c>
      <c r="C99" t="s">
        <v>5</v>
      </c>
      <c r="E99">
        <v>47.206000000000003</v>
      </c>
      <c r="F99">
        <v>0</v>
      </c>
      <c r="G99">
        <v>0</v>
      </c>
      <c r="H99">
        <v>0</v>
      </c>
    </row>
    <row r="100" spans="1:8" x14ac:dyDescent="0.2">
      <c r="A100" t="s">
        <v>102</v>
      </c>
      <c r="B100">
        <v>0</v>
      </c>
      <c r="C100" t="s">
        <v>5</v>
      </c>
      <c r="E100">
        <v>28.321000000000002</v>
      </c>
      <c r="F100">
        <v>43.311999999999998</v>
      </c>
      <c r="G100">
        <v>0</v>
      </c>
      <c r="H100">
        <v>0</v>
      </c>
    </row>
    <row r="101" spans="1:8" x14ac:dyDescent="0.2">
      <c r="A101" t="s">
        <v>103</v>
      </c>
      <c r="B101">
        <v>0</v>
      </c>
      <c r="C101" t="s">
        <v>7</v>
      </c>
      <c r="E101">
        <v>0</v>
      </c>
      <c r="F101">
        <v>19.387</v>
      </c>
      <c r="G101">
        <v>0</v>
      </c>
      <c r="H101">
        <v>40.103999999999999</v>
      </c>
    </row>
    <row r="102" spans="1:8" x14ac:dyDescent="0.2">
      <c r="A102" t="s">
        <v>104</v>
      </c>
      <c r="B102">
        <v>90.103999999999999</v>
      </c>
      <c r="C102" t="s">
        <v>6</v>
      </c>
      <c r="E102">
        <v>0</v>
      </c>
      <c r="F102">
        <v>0</v>
      </c>
      <c r="G102">
        <v>0</v>
      </c>
      <c r="H102">
        <v>0</v>
      </c>
    </row>
    <row r="103" spans="1:8" x14ac:dyDescent="0.2">
      <c r="A103" t="s">
        <v>105</v>
      </c>
      <c r="B103">
        <v>30.556999999999999</v>
      </c>
      <c r="C103" t="s">
        <v>8</v>
      </c>
      <c r="E103">
        <v>6.5289999999999999</v>
      </c>
      <c r="F103">
        <v>13.824999999999999</v>
      </c>
      <c r="G103">
        <v>29.533000000000001</v>
      </c>
      <c r="H103">
        <v>0</v>
      </c>
    </row>
    <row r="104" spans="1:8" x14ac:dyDescent="0.2">
      <c r="A104" t="s">
        <v>106</v>
      </c>
      <c r="B104">
        <v>0</v>
      </c>
      <c r="C104" t="s">
        <v>8</v>
      </c>
      <c r="E104">
        <v>58.656999999999996</v>
      </c>
      <c r="F104">
        <v>0</v>
      </c>
      <c r="G104">
        <v>0</v>
      </c>
      <c r="H104">
        <v>0</v>
      </c>
    </row>
    <row r="105" spans="1:8" x14ac:dyDescent="0.2">
      <c r="A105" t="s">
        <v>107</v>
      </c>
      <c r="B105">
        <v>0</v>
      </c>
      <c r="C105" t="s">
        <v>7</v>
      </c>
      <c r="E105">
        <v>0</v>
      </c>
      <c r="F105">
        <v>39.750999999999998</v>
      </c>
      <c r="G105">
        <v>20.497</v>
      </c>
      <c r="H105">
        <v>120.001</v>
      </c>
    </row>
    <row r="106" spans="1:8" x14ac:dyDescent="0.2">
      <c r="A106" t="s">
        <v>108</v>
      </c>
      <c r="B106">
        <v>118.64</v>
      </c>
      <c r="C106" t="s">
        <v>8</v>
      </c>
      <c r="E106">
        <v>76.97</v>
      </c>
      <c r="F106">
        <v>0</v>
      </c>
      <c r="G106">
        <v>42.13</v>
      </c>
      <c r="H106">
        <v>0</v>
      </c>
    </row>
    <row r="107" spans="1:8" x14ac:dyDescent="0.2">
      <c r="A107" t="s">
        <v>109</v>
      </c>
      <c r="B107">
        <v>72.528000000000006</v>
      </c>
      <c r="C107" t="s">
        <v>5</v>
      </c>
      <c r="E107">
        <v>18.937000000000001</v>
      </c>
      <c r="F107">
        <v>0</v>
      </c>
      <c r="G107">
        <v>53.878</v>
      </c>
      <c r="H107">
        <v>2.6040000000000001</v>
      </c>
    </row>
    <row r="108" spans="1:8" x14ac:dyDescent="0.2">
      <c r="A108" t="s">
        <v>110</v>
      </c>
      <c r="B108">
        <v>162.786</v>
      </c>
      <c r="C108" t="s">
        <v>5</v>
      </c>
      <c r="E108">
        <v>0</v>
      </c>
      <c r="F108">
        <v>0</v>
      </c>
      <c r="G108">
        <v>34.762</v>
      </c>
      <c r="H108">
        <v>0</v>
      </c>
    </row>
    <row r="109" spans="1:8" x14ac:dyDescent="0.2">
      <c r="A109" t="s">
        <v>111</v>
      </c>
      <c r="B109">
        <v>81.631</v>
      </c>
      <c r="C109" t="s">
        <v>8</v>
      </c>
      <c r="E109">
        <v>11.804</v>
      </c>
      <c r="F109">
        <v>86.384</v>
      </c>
      <c r="G109">
        <v>22.568999999999999</v>
      </c>
      <c r="H109">
        <v>15.416</v>
      </c>
    </row>
    <row r="110" spans="1:8" x14ac:dyDescent="0.2">
      <c r="A110" t="s">
        <v>112</v>
      </c>
      <c r="B110">
        <v>0</v>
      </c>
      <c r="C110" t="s">
        <v>5</v>
      </c>
      <c r="E110">
        <v>36.343000000000004</v>
      </c>
      <c r="F110">
        <v>25.343</v>
      </c>
      <c r="G110">
        <v>52.271999999999998</v>
      </c>
      <c r="H110">
        <v>0</v>
      </c>
    </row>
    <row r="111" spans="1:8" x14ac:dyDescent="0.2">
      <c r="A111" t="s">
        <v>113</v>
      </c>
      <c r="B111">
        <v>0</v>
      </c>
      <c r="C111" t="s">
        <v>7</v>
      </c>
      <c r="E111">
        <v>78.766000000000005</v>
      </c>
      <c r="F111">
        <v>0</v>
      </c>
      <c r="G111">
        <v>9.8699999999999992</v>
      </c>
      <c r="H111">
        <v>67.707999999999998</v>
      </c>
    </row>
    <row r="112" spans="1:8" x14ac:dyDescent="0.2">
      <c r="A112" t="s">
        <v>114</v>
      </c>
      <c r="B112">
        <v>0</v>
      </c>
      <c r="C112" t="s">
        <v>5</v>
      </c>
      <c r="E112">
        <v>69.77</v>
      </c>
      <c r="F112">
        <v>37.274999999999999</v>
      </c>
      <c r="G112">
        <v>66.730999999999995</v>
      </c>
      <c r="H112">
        <v>6.984</v>
      </c>
    </row>
    <row r="113" spans="1:8" x14ac:dyDescent="0.2">
      <c r="A113" t="s">
        <v>115</v>
      </c>
      <c r="B113">
        <v>18.071999999999999</v>
      </c>
      <c r="C113" t="s">
        <v>7</v>
      </c>
    </row>
    <row r="114" spans="1:8" x14ac:dyDescent="0.2">
      <c r="A114" t="s">
        <v>116</v>
      </c>
      <c r="B114">
        <v>0</v>
      </c>
      <c r="C114" t="s">
        <v>7</v>
      </c>
    </row>
    <row r="115" spans="1:8" x14ac:dyDescent="0.2">
      <c r="A115" t="s">
        <v>117</v>
      </c>
      <c r="B115">
        <v>0</v>
      </c>
      <c r="C115" t="s">
        <v>7</v>
      </c>
    </row>
    <row r="116" spans="1:8" x14ac:dyDescent="0.2">
      <c r="A116" t="s">
        <v>118</v>
      </c>
      <c r="B116">
        <v>26.411999999999999</v>
      </c>
      <c r="C116" t="s">
        <v>8</v>
      </c>
    </row>
    <row r="117" spans="1:8" x14ac:dyDescent="0.2">
      <c r="A117" t="s">
        <v>119</v>
      </c>
      <c r="B117">
        <v>43.466000000000001</v>
      </c>
      <c r="C117" t="s">
        <v>6</v>
      </c>
    </row>
    <row r="118" spans="1:8" x14ac:dyDescent="0.2">
      <c r="A118" t="s">
        <v>120</v>
      </c>
      <c r="B118">
        <v>43.311999999999998</v>
      </c>
      <c r="C118" t="s">
        <v>7</v>
      </c>
      <c r="E118" t="s">
        <v>36</v>
      </c>
    </row>
    <row r="119" spans="1:8" x14ac:dyDescent="0.2">
      <c r="A119" t="s">
        <v>121</v>
      </c>
      <c r="B119">
        <v>47.206000000000003</v>
      </c>
      <c r="C119" t="s">
        <v>6</v>
      </c>
    </row>
    <row r="120" spans="1:8" x14ac:dyDescent="0.2">
      <c r="A120" t="s">
        <v>122</v>
      </c>
      <c r="B120">
        <v>28.321000000000002</v>
      </c>
      <c r="C120" t="s">
        <v>6</v>
      </c>
      <c r="E120">
        <f>16/20</f>
        <v>0.8</v>
      </c>
      <c r="F120">
        <f>8/20</f>
        <v>0.4</v>
      </c>
      <c r="G120">
        <f>14/20</f>
        <v>0.7</v>
      </c>
      <c r="H120">
        <f>11/20</f>
        <v>0.55000000000000004</v>
      </c>
    </row>
    <row r="121" spans="1:8" x14ac:dyDescent="0.2">
      <c r="A121" t="s">
        <v>123</v>
      </c>
      <c r="B121">
        <v>0</v>
      </c>
      <c r="C121" t="s">
        <v>8</v>
      </c>
    </row>
    <row r="122" spans="1:8" x14ac:dyDescent="0.2">
      <c r="A122" t="s">
        <v>124</v>
      </c>
      <c r="B122">
        <v>0</v>
      </c>
      <c r="C122" t="s">
        <v>8</v>
      </c>
    </row>
    <row r="123" spans="1:8" x14ac:dyDescent="0.2">
      <c r="A123" t="s">
        <v>125</v>
      </c>
      <c r="B123">
        <v>19.387</v>
      </c>
      <c r="C123" t="s">
        <v>7</v>
      </c>
    </row>
    <row r="124" spans="1:8" x14ac:dyDescent="0.2">
      <c r="A124" t="s">
        <v>126</v>
      </c>
      <c r="B124">
        <v>0</v>
      </c>
      <c r="C124" t="s">
        <v>6</v>
      </c>
    </row>
    <row r="125" spans="1:8" x14ac:dyDescent="0.2">
      <c r="A125" t="s">
        <v>127</v>
      </c>
      <c r="B125">
        <v>0</v>
      </c>
      <c r="C125" t="s">
        <v>8</v>
      </c>
    </row>
    <row r="126" spans="1:8" x14ac:dyDescent="0.2">
      <c r="A126" t="s">
        <v>128</v>
      </c>
      <c r="B126">
        <v>40.103999999999999</v>
      </c>
      <c r="C126" t="s">
        <v>5</v>
      </c>
    </row>
    <row r="127" spans="1:8" x14ac:dyDescent="0.2">
      <c r="A127" t="s">
        <v>129</v>
      </c>
      <c r="B127">
        <v>0</v>
      </c>
      <c r="C127" t="s">
        <v>8</v>
      </c>
    </row>
    <row r="128" spans="1:8" x14ac:dyDescent="0.2">
      <c r="A128" t="s">
        <v>130</v>
      </c>
      <c r="B128">
        <v>0</v>
      </c>
      <c r="C128" t="s">
        <v>7</v>
      </c>
    </row>
    <row r="129" spans="1:3" x14ac:dyDescent="0.2">
      <c r="A129" t="s">
        <v>131</v>
      </c>
      <c r="B129">
        <v>0</v>
      </c>
      <c r="C129" t="s">
        <v>5</v>
      </c>
    </row>
    <row r="130" spans="1:3" x14ac:dyDescent="0.2">
      <c r="A130" t="s">
        <v>132</v>
      </c>
      <c r="B130">
        <v>0</v>
      </c>
      <c r="C130" t="s">
        <v>5</v>
      </c>
    </row>
    <row r="131" spans="1:3" x14ac:dyDescent="0.2">
      <c r="A131" t="s">
        <v>133</v>
      </c>
      <c r="B131">
        <v>13.824999999999999</v>
      </c>
      <c r="C131" t="s">
        <v>7</v>
      </c>
    </row>
    <row r="132" spans="1:3" x14ac:dyDescent="0.2">
      <c r="A132" t="s">
        <v>134</v>
      </c>
      <c r="B132">
        <v>0</v>
      </c>
      <c r="C132" t="s">
        <v>7</v>
      </c>
    </row>
    <row r="133" spans="1:3" x14ac:dyDescent="0.2">
      <c r="A133" t="s">
        <v>135</v>
      </c>
      <c r="B133">
        <v>39.750999999999998</v>
      </c>
      <c r="C133" t="s">
        <v>7</v>
      </c>
    </row>
    <row r="134" spans="1:3" x14ac:dyDescent="0.2">
      <c r="A134" t="s">
        <v>136</v>
      </c>
      <c r="B134">
        <v>0</v>
      </c>
      <c r="C134" t="s">
        <v>6</v>
      </c>
    </row>
    <row r="135" spans="1:3" x14ac:dyDescent="0.2">
      <c r="A135" t="s">
        <v>60</v>
      </c>
      <c r="B135">
        <v>29.533000000000001</v>
      </c>
      <c r="C135" t="s">
        <v>8</v>
      </c>
    </row>
    <row r="136" spans="1:3" x14ac:dyDescent="0.2">
      <c r="A136" t="s">
        <v>137</v>
      </c>
      <c r="B136">
        <v>6.5289999999999999</v>
      </c>
      <c r="C136" t="s">
        <v>6</v>
      </c>
    </row>
    <row r="137" spans="1:3" x14ac:dyDescent="0.2">
      <c r="A137" t="s">
        <v>138</v>
      </c>
      <c r="B137">
        <v>58.656999999999996</v>
      </c>
      <c r="C137" t="s">
        <v>6</v>
      </c>
    </row>
    <row r="138" spans="1:3" x14ac:dyDescent="0.2">
      <c r="A138" t="s">
        <v>139</v>
      </c>
      <c r="B138">
        <v>0</v>
      </c>
      <c r="C138" t="s">
        <v>5</v>
      </c>
    </row>
    <row r="139" spans="1:3" x14ac:dyDescent="0.2">
      <c r="A139" t="s">
        <v>140</v>
      </c>
      <c r="B139">
        <v>0</v>
      </c>
      <c r="C139" t="s">
        <v>6</v>
      </c>
    </row>
    <row r="140" spans="1:3" x14ac:dyDescent="0.2">
      <c r="A140" t="s">
        <v>141</v>
      </c>
      <c r="B140">
        <v>76.97</v>
      </c>
      <c r="C140" t="s">
        <v>6</v>
      </c>
    </row>
    <row r="141" spans="1:3" x14ac:dyDescent="0.2">
      <c r="A141" t="s">
        <v>142</v>
      </c>
      <c r="B141">
        <v>18.937000000000001</v>
      </c>
      <c r="C141" t="s">
        <v>6</v>
      </c>
    </row>
    <row r="142" spans="1:3" x14ac:dyDescent="0.2">
      <c r="A142" t="s">
        <v>143</v>
      </c>
      <c r="B142">
        <v>0</v>
      </c>
      <c r="C142" t="s">
        <v>6</v>
      </c>
    </row>
    <row r="143" spans="1:3" x14ac:dyDescent="0.2">
      <c r="A143" t="s">
        <v>144</v>
      </c>
      <c r="B143">
        <v>0</v>
      </c>
      <c r="C143" t="s">
        <v>7</v>
      </c>
    </row>
    <row r="144" spans="1:3" x14ac:dyDescent="0.2">
      <c r="A144" t="s">
        <v>145</v>
      </c>
      <c r="B144">
        <v>0</v>
      </c>
      <c r="C144" t="s">
        <v>8</v>
      </c>
    </row>
    <row r="145" spans="1:3" x14ac:dyDescent="0.2">
      <c r="A145" t="s">
        <v>146</v>
      </c>
      <c r="B145">
        <v>20.497</v>
      </c>
      <c r="C145" t="s">
        <v>8</v>
      </c>
    </row>
    <row r="146" spans="1:3" x14ac:dyDescent="0.2">
      <c r="A146" t="s">
        <v>147</v>
      </c>
      <c r="B146">
        <v>11.804</v>
      </c>
      <c r="C146" t="s">
        <v>6</v>
      </c>
    </row>
    <row r="147" spans="1:3" x14ac:dyDescent="0.2">
      <c r="A147" t="s">
        <v>148</v>
      </c>
      <c r="B147">
        <v>120.001</v>
      </c>
      <c r="C147" t="s">
        <v>5</v>
      </c>
    </row>
    <row r="148" spans="1:3" x14ac:dyDescent="0.2">
      <c r="A148" t="s">
        <v>149</v>
      </c>
      <c r="B148">
        <v>0</v>
      </c>
      <c r="C148" t="s">
        <v>7</v>
      </c>
    </row>
    <row r="149" spans="1:3" x14ac:dyDescent="0.2">
      <c r="A149" t="s">
        <v>150</v>
      </c>
      <c r="B149">
        <v>0</v>
      </c>
      <c r="C149" t="s">
        <v>7</v>
      </c>
    </row>
    <row r="150" spans="1:3" x14ac:dyDescent="0.2">
      <c r="A150" t="s">
        <v>151</v>
      </c>
      <c r="B150">
        <v>0</v>
      </c>
      <c r="C150" t="s">
        <v>5</v>
      </c>
    </row>
    <row r="151" spans="1:3" x14ac:dyDescent="0.2">
      <c r="A151" t="s">
        <v>152</v>
      </c>
      <c r="B151">
        <v>2.6040000000000001</v>
      </c>
      <c r="C151" t="s">
        <v>5</v>
      </c>
    </row>
    <row r="152" spans="1:3" x14ac:dyDescent="0.2">
      <c r="A152" t="s">
        <v>153</v>
      </c>
      <c r="B152">
        <v>86.384</v>
      </c>
      <c r="C152" t="s">
        <v>7</v>
      </c>
    </row>
    <row r="153" spans="1:3" x14ac:dyDescent="0.2">
      <c r="A153" t="s">
        <v>154</v>
      </c>
      <c r="B153">
        <v>42.13</v>
      </c>
      <c r="C153" t="s">
        <v>8</v>
      </c>
    </row>
    <row r="154" spans="1:3" x14ac:dyDescent="0.2">
      <c r="A154" t="s">
        <v>155</v>
      </c>
      <c r="B154">
        <v>53.878</v>
      </c>
      <c r="C154" t="s">
        <v>8</v>
      </c>
    </row>
    <row r="155" spans="1:3" x14ac:dyDescent="0.2">
      <c r="A155" t="s">
        <v>156</v>
      </c>
      <c r="B155">
        <v>34.762</v>
      </c>
      <c r="C155" t="s">
        <v>8</v>
      </c>
    </row>
    <row r="156" spans="1:3" x14ac:dyDescent="0.2">
      <c r="A156" t="s">
        <v>157</v>
      </c>
      <c r="B156">
        <v>25.343</v>
      </c>
      <c r="C156" t="s">
        <v>7</v>
      </c>
    </row>
    <row r="157" spans="1:3" x14ac:dyDescent="0.2">
      <c r="A157" t="s">
        <v>158</v>
      </c>
      <c r="B157">
        <v>36.343000000000004</v>
      </c>
      <c r="C157" t="s">
        <v>6</v>
      </c>
    </row>
    <row r="158" spans="1:3" x14ac:dyDescent="0.2">
      <c r="A158" t="s">
        <v>159</v>
      </c>
      <c r="B158">
        <v>0</v>
      </c>
      <c r="C158" t="s">
        <v>7</v>
      </c>
    </row>
    <row r="159" spans="1:3" x14ac:dyDescent="0.2">
      <c r="A159" t="s">
        <v>160</v>
      </c>
      <c r="B159">
        <v>78.766000000000005</v>
      </c>
      <c r="C159" t="s">
        <v>6</v>
      </c>
    </row>
    <row r="160" spans="1:3" x14ac:dyDescent="0.2">
      <c r="A160" t="s">
        <v>161</v>
      </c>
      <c r="B160">
        <v>37.274999999999999</v>
      </c>
      <c r="C160" t="s">
        <v>7</v>
      </c>
    </row>
    <row r="161" spans="1:8" x14ac:dyDescent="0.2">
      <c r="A161" t="s">
        <v>162</v>
      </c>
      <c r="B161">
        <v>0</v>
      </c>
      <c r="C161" t="s">
        <v>5</v>
      </c>
    </row>
    <row r="162" spans="1:8" x14ac:dyDescent="0.2">
      <c r="A162" t="s">
        <v>163</v>
      </c>
      <c r="B162">
        <v>22.568999999999999</v>
      </c>
      <c r="C162" t="s">
        <v>8</v>
      </c>
    </row>
    <row r="163" spans="1:8" x14ac:dyDescent="0.2">
      <c r="A163" t="s">
        <v>164</v>
      </c>
      <c r="B163">
        <v>52.271999999999998</v>
      </c>
      <c r="C163" t="s">
        <v>8</v>
      </c>
    </row>
    <row r="164" spans="1:8" x14ac:dyDescent="0.2">
      <c r="A164" t="s">
        <v>165</v>
      </c>
      <c r="B164">
        <v>69.77</v>
      </c>
      <c r="C164" t="s">
        <v>6</v>
      </c>
    </row>
    <row r="165" spans="1:8" x14ac:dyDescent="0.2">
      <c r="A165" t="s">
        <v>166</v>
      </c>
      <c r="B165">
        <v>15.416</v>
      </c>
      <c r="C165" t="s">
        <v>5</v>
      </c>
    </row>
    <row r="166" spans="1:8" x14ac:dyDescent="0.2">
      <c r="A166" t="s">
        <v>167</v>
      </c>
      <c r="B166">
        <v>9.8699999999999992</v>
      </c>
      <c r="C166" t="s">
        <v>8</v>
      </c>
    </row>
    <row r="167" spans="1:8" x14ac:dyDescent="0.2">
      <c r="A167" t="s">
        <v>168</v>
      </c>
      <c r="B167">
        <v>0</v>
      </c>
      <c r="C167" t="s">
        <v>5</v>
      </c>
    </row>
    <row r="168" spans="1:8" x14ac:dyDescent="0.2">
      <c r="A168" t="s">
        <v>169</v>
      </c>
      <c r="B168">
        <v>67.707999999999998</v>
      </c>
      <c r="C168" t="s">
        <v>5</v>
      </c>
    </row>
    <row r="169" spans="1:8" x14ac:dyDescent="0.2">
      <c r="A169" t="s">
        <v>170</v>
      </c>
      <c r="B169">
        <v>6.984</v>
      </c>
      <c r="C169" t="s">
        <v>5</v>
      </c>
    </row>
    <row r="170" spans="1:8" x14ac:dyDescent="0.2">
      <c r="A170" t="s">
        <v>171</v>
      </c>
      <c r="B170">
        <v>66.730999999999995</v>
      </c>
      <c r="C170" t="s">
        <v>8</v>
      </c>
    </row>
    <row r="172" spans="1:8" x14ac:dyDescent="0.2">
      <c r="A172" t="s">
        <v>172</v>
      </c>
    </row>
    <row r="173" spans="1:8" x14ac:dyDescent="0.2">
      <c r="A173" t="s">
        <v>1</v>
      </c>
      <c r="B173" t="s">
        <v>2</v>
      </c>
      <c r="C173" t="s">
        <v>92</v>
      </c>
    </row>
    <row r="174" spans="1:8" x14ac:dyDescent="0.2">
      <c r="A174" t="s">
        <v>173</v>
      </c>
      <c r="B174">
        <v>88.277000000000001</v>
      </c>
      <c r="C174" t="s">
        <v>5</v>
      </c>
    </row>
    <row r="175" spans="1:8" x14ac:dyDescent="0.2">
      <c r="A175" t="s">
        <v>174</v>
      </c>
      <c r="B175">
        <v>59.118000000000002</v>
      </c>
      <c r="C175" t="s">
        <v>5</v>
      </c>
      <c r="E175" t="s">
        <v>6</v>
      </c>
      <c r="F175" t="s">
        <v>7</v>
      </c>
      <c r="G175" t="s">
        <v>8</v>
      </c>
      <c r="H175" t="s">
        <v>5</v>
      </c>
    </row>
    <row r="176" spans="1:8" x14ac:dyDescent="0.2">
      <c r="A176" t="s">
        <v>175</v>
      </c>
      <c r="B176">
        <v>79.2</v>
      </c>
      <c r="C176" s="1" t="s">
        <v>6</v>
      </c>
      <c r="E176">
        <v>79.2</v>
      </c>
      <c r="F176">
        <v>0</v>
      </c>
      <c r="G176">
        <v>154.97300000000001</v>
      </c>
      <c r="H176">
        <v>88.277000000000001</v>
      </c>
    </row>
    <row r="177" spans="1:8" x14ac:dyDescent="0.2">
      <c r="A177" t="s">
        <v>15</v>
      </c>
      <c r="B177">
        <v>79.236000000000004</v>
      </c>
      <c r="C177" t="s">
        <v>5</v>
      </c>
      <c r="E177">
        <v>138.63</v>
      </c>
      <c r="F177">
        <v>0</v>
      </c>
      <c r="G177">
        <v>35.039000000000001</v>
      </c>
      <c r="H177">
        <v>59.118000000000002</v>
      </c>
    </row>
    <row r="178" spans="1:8" x14ac:dyDescent="0.2">
      <c r="A178" t="s">
        <v>176</v>
      </c>
      <c r="B178">
        <v>82.965999999999994</v>
      </c>
      <c r="C178" t="s">
        <v>5</v>
      </c>
      <c r="E178">
        <v>104.45099999999999</v>
      </c>
      <c r="F178">
        <v>0</v>
      </c>
      <c r="G178">
        <v>56.15</v>
      </c>
      <c r="H178">
        <v>79.236000000000004</v>
      </c>
    </row>
    <row r="179" spans="1:8" x14ac:dyDescent="0.2">
      <c r="A179" t="s">
        <v>177</v>
      </c>
      <c r="B179">
        <v>154.97300000000001</v>
      </c>
      <c r="C179" s="1" t="s">
        <v>8</v>
      </c>
      <c r="E179">
        <v>91.858999999999995</v>
      </c>
      <c r="F179">
        <v>0</v>
      </c>
      <c r="G179">
        <v>30.347000000000001</v>
      </c>
      <c r="H179">
        <v>82.965999999999994</v>
      </c>
    </row>
    <row r="180" spans="1:8" x14ac:dyDescent="0.2">
      <c r="A180" t="s">
        <v>178</v>
      </c>
      <c r="B180">
        <v>35.039000000000001</v>
      </c>
      <c r="C180" s="1" t="s">
        <v>8</v>
      </c>
      <c r="E180">
        <v>30.812000000000001</v>
      </c>
      <c r="F180">
        <v>0</v>
      </c>
      <c r="G180">
        <v>29.143999999999998</v>
      </c>
      <c r="H180">
        <v>132.62299999999999</v>
      </c>
    </row>
    <row r="181" spans="1:8" x14ac:dyDescent="0.2">
      <c r="A181" t="s">
        <v>179</v>
      </c>
      <c r="B181">
        <v>56.15</v>
      </c>
      <c r="C181" s="1" t="s">
        <v>8</v>
      </c>
      <c r="E181">
        <v>220.31200000000001</v>
      </c>
      <c r="F181">
        <v>10.643000000000001</v>
      </c>
      <c r="G181">
        <v>0</v>
      </c>
      <c r="H181">
        <v>137.029</v>
      </c>
    </row>
    <row r="182" spans="1:8" x14ac:dyDescent="0.2">
      <c r="A182" t="s">
        <v>180</v>
      </c>
      <c r="B182">
        <v>30.347000000000001</v>
      </c>
      <c r="C182" s="1" t="s">
        <v>8</v>
      </c>
      <c r="E182">
        <v>75.506</v>
      </c>
      <c r="F182">
        <v>0</v>
      </c>
      <c r="G182">
        <v>64.367000000000004</v>
      </c>
      <c r="H182">
        <v>55.95</v>
      </c>
    </row>
    <row r="183" spans="1:8" x14ac:dyDescent="0.2">
      <c r="A183" t="s">
        <v>181</v>
      </c>
      <c r="B183">
        <v>138.63</v>
      </c>
      <c r="C183" s="1" t="s">
        <v>6</v>
      </c>
      <c r="E183">
        <v>9.0619999999999994</v>
      </c>
      <c r="F183">
        <v>0</v>
      </c>
      <c r="G183">
        <v>177.15299999999999</v>
      </c>
      <c r="H183">
        <v>76.811000000000007</v>
      </c>
    </row>
    <row r="184" spans="1:8" x14ac:dyDescent="0.2">
      <c r="A184" t="s">
        <v>182</v>
      </c>
      <c r="B184">
        <v>104.45099999999999</v>
      </c>
      <c r="C184" s="1" t="s">
        <v>6</v>
      </c>
      <c r="E184">
        <v>26.376000000000001</v>
      </c>
      <c r="F184">
        <v>0</v>
      </c>
      <c r="G184">
        <v>37.524999999999999</v>
      </c>
      <c r="H184">
        <v>0</v>
      </c>
    </row>
    <row r="185" spans="1:8" x14ac:dyDescent="0.2">
      <c r="A185" t="s">
        <v>183</v>
      </c>
      <c r="B185">
        <v>0</v>
      </c>
      <c r="C185" t="s">
        <v>7</v>
      </c>
      <c r="E185">
        <v>32.137999999999998</v>
      </c>
      <c r="F185">
        <v>0</v>
      </c>
      <c r="G185">
        <v>14.613</v>
      </c>
      <c r="H185">
        <v>43.619</v>
      </c>
    </row>
    <row r="186" spans="1:8" x14ac:dyDescent="0.2">
      <c r="A186" t="s">
        <v>184</v>
      </c>
      <c r="B186">
        <v>0</v>
      </c>
      <c r="C186" t="s">
        <v>7</v>
      </c>
      <c r="E186">
        <v>210.33500000000001</v>
      </c>
      <c r="F186">
        <v>0</v>
      </c>
      <c r="G186">
        <v>0</v>
      </c>
      <c r="H186">
        <v>16.347999999999999</v>
      </c>
    </row>
    <row r="187" spans="1:8" x14ac:dyDescent="0.2">
      <c r="A187" t="s">
        <v>185</v>
      </c>
      <c r="B187">
        <v>91.858999999999995</v>
      </c>
      <c r="C187" s="1" t="s">
        <v>6</v>
      </c>
      <c r="E187">
        <v>34.89</v>
      </c>
      <c r="F187">
        <v>0</v>
      </c>
      <c r="G187">
        <v>74.744</v>
      </c>
      <c r="H187">
        <v>101.371</v>
      </c>
    </row>
    <row r="188" spans="1:8" x14ac:dyDescent="0.2">
      <c r="A188" t="s">
        <v>186</v>
      </c>
      <c r="B188">
        <v>29.143999999999998</v>
      </c>
      <c r="C188" s="1" t="s">
        <v>8</v>
      </c>
      <c r="E188">
        <v>0</v>
      </c>
      <c r="F188">
        <v>0</v>
      </c>
      <c r="G188">
        <v>0</v>
      </c>
      <c r="H188">
        <v>90.635999999999996</v>
      </c>
    </row>
    <row r="189" spans="1:8" x14ac:dyDescent="0.2">
      <c r="A189" t="s">
        <v>187</v>
      </c>
      <c r="B189">
        <v>0</v>
      </c>
      <c r="C189" t="s">
        <v>7</v>
      </c>
      <c r="E189">
        <v>3.6230000000000002</v>
      </c>
      <c r="F189">
        <v>0</v>
      </c>
      <c r="G189">
        <v>0</v>
      </c>
      <c r="H189">
        <v>44.457999999999998</v>
      </c>
    </row>
    <row r="190" spans="1:8" x14ac:dyDescent="0.2">
      <c r="A190" t="s">
        <v>188</v>
      </c>
      <c r="B190">
        <v>0</v>
      </c>
      <c r="C190" t="s">
        <v>7</v>
      </c>
      <c r="E190">
        <v>39.756</v>
      </c>
      <c r="F190">
        <v>0</v>
      </c>
      <c r="G190">
        <v>48.802999999999997</v>
      </c>
      <c r="H190">
        <v>87.412999999999997</v>
      </c>
    </row>
    <row r="191" spans="1:8" x14ac:dyDescent="0.2">
      <c r="A191" t="s">
        <v>189</v>
      </c>
      <c r="B191">
        <v>0</v>
      </c>
      <c r="C191" t="s">
        <v>7</v>
      </c>
      <c r="E191">
        <v>109.35299999999999</v>
      </c>
      <c r="F191">
        <v>0</v>
      </c>
      <c r="G191">
        <v>116.956</v>
      </c>
      <c r="H191">
        <v>73.617999999999995</v>
      </c>
    </row>
    <row r="192" spans="1:8" x14ac:dyDescent="0.2">
      <c r="A192" t="s">
        <v>190</v>
      </c>
      <c r="B192">
        <v>132.62299999999999</v>
      </c>
      <c r="C192" t="s">
        <v>5</v>
      </c>
      <c r="E192">
        <v>21.654</v>
      </c>
      <c r="F192">
        <v>0</v>
      </c>
      <c r="G192">
        <v>0</v>
      </c>
      <c r="H192">
        <v>0</v>
      </c>
    </row>
    <row r="193" spans="1:8" x14ac:dyDescent="0.2">
      <c r="A193" t="s">
        <v>191</v>
      </c>
      <c r="B193">
        <v>0</v>
      </c>
      <c r="C193" s="1" t="s">
        <v>8</v>
      </c>
      <c r="E193">
        <v>73.843000000000004</v>
      </c>
      <c r="F193">
        <v>6.6</v>
      </c>
      <c r="G193">
        <v>74.299000000000007</v>
      </c>
      <c r="H193">
        <v>27.742000000000001</v>
      </c>
    </row>
    <row r="194" spans="1:8" x14ac:dyDescent="0.2">
      <c r="A194" t="s">
        <v>192</v>
      </c>
      <c r="B194">
        <v>64.367000000000004</v>
      </c>
      <c r="C194" s="1" t="s">
        <v>8</v>
      </c>
      <c r="E194">
        <v>111.435</v>
      </c>
      <c r="F194">
        <v>0</v>
      </c>
      <c r="G194">
        <v>31.401</v>
      </c>
      <c r="H194">
        <v>144.791</v>
      </c>
    </row>
    <row r="195" spans="1:8" x14ac:dyDescent="0.2">
      <c r="A195" t="s">
        <v>193</v>
      </c>
      <c r="B195">
        <v>10.643000000000001</v>
      </c>
      <c r="C195" t="s">
        <v>7</v>
      </c>
      <c r="E195">
        <v>58.35</v>
      </c>
      <c r="F195">
        <v>0</v>
      </c>
      <c r="G195">
        <v>38.728000000000002</v>
      </c>
      <c r="H195">
        <v>54.6</v>
      </c>
    </row>
    <row r="196" spans="1:8" x14ac:dyDescent="0.2">
      <c r="A196" t="s">
        <v>194</v>
      </c>
      <c r="B196">
        <v>30.812000000000001</v>
      </c>
      <c r="C196" s="1" t="s">
        <v>6</v>
      </c>
    </row>
    <row r="197" spans="1:8" x14ac:dyDescent="0.2">
      <c r="A197" t="s">
        <v>195</v>
      </c>
      <c r="B197">
        <v>220.31200000000001</v>
      </c>
      <c r="C197" s="1" t="s">
        <v>6</v>
      </c>
    </row>
    <row r="198" spans="1:8" x14ac:dyDescent="0.2">
      <c r="A198" t="s">
        <v>196</v>
      </c>
      <c r="B198">
        <v>137.029</v>
      </c>
      <c r="C198" t="s">
        <v>5</v>
      </c>
    </row>
    <row r="199" spans="1:8" x14ac:dyDescent="0.2">
      <c r="A199" t="s">
        <v>197</v>
      </c>
      <c r="B199">
        <v>177.15299999999999</v>
      </c>
      <c r="C199" s="1" t="s">
        <v>8</v>
      </c>
    </row>
    <row r="200" spans="1:8" x14ac:dyDescent="0.2">
      <c r="A200" t="s">
        <v>198</v>
      </c>
      <c r="B200">
        <v>55.95</v>
      </c>
      <c r="C200" t="s">
        <v>5</v>
      </c>
    </row>
    <row r="201" spans="1:8" x14ac:dyDescent="0.2">
      <c r="A201" t="s">
        <v>199</v>
      </c>
      <c r="B201">
        <v>75.506</v>
      </c>
      <c r="C201" s="1" t="s">
        <v>6</v>
      </c>
      <c r="E201" t="s">
        <v>36</v>
      </c>
    </row>
    <row r="202" spans="1:8" x14ac:dyDescent="0.2">
      <c r="A202" t="s">
        <v>200</v>
      </c>
      <c r="B202">
        <v>76.811000000000007</v>
      </c>
      <c r="C202" t="s">
        <v>5</v>
      </c>
    </row>
    <row r="203" spans="1:8" x14ac:dyDescent="0.2">
      <c r="A203" t="s">
        <v>201</v>
      </c>
      <c r="B203">
        <v>0</v>
      </c>
      <c r="C203" t="s">
        <v>7</v>
      </c>
      <c r="E203">
        <f>19/20</f>
        <v>0.95</v>
      </c>
      <c r="F203">
        <f>2/20</f>
        <v>0.1</v>
      </c>
      <c r="G203">
        <f>15/20</f>
        <v>0.75</v>
      </c>
      <c r="H203">
        <f>18/20</f>
        <v>0.9</v>
      </c>
    </row>
    <row r="204" spans="1:8" x14ac:dyDescent="0.2">
      <c r="A204" t="s">
        <v>202</v>
      </c>
      <c r="B204">
        <v>37.524999999999999</v>
      </c>
      <c r="C204" s="1" t="s">
        <v>8</v>
      </c>
    </row>
    <row r="205" spans="1:8" x14ac:dyDescent="0.2">
      <c r="A205" t="s">
        <v>203</v>
      </c>
      <c r="B205">
        <v>9.0619999999999994</v>
      </c>
      <c r="C205" s="1" t="s">
        <v>6</v>
      </c>
    </row>
    <row r="206" spans="1:8" x14ac:dyDescent="0.2">
      <c r="A206" t="s">
        <v>204</v>
      </c>
      <c r="B206">
        <v>0</v>
      </c>
      <c r="C206" t="s">
        <v>5</v>
      </c>
    </row>
    <row r="207" spans="1:8" x14ac:dyDescent="0.2">
      <c r="A207" t="s">
        <v>205</v>
      </c>
      <c r="B207">
        <v>0</v>
      </c>
      <c r="C207" t="s">
        <v>7</v>
      </c>
    </row>
    <row r="208" spans="1:8" x14ac:dyDescent="0.2">
      <c r="A208" t="s">
        <v>206</v>
      </c>
      <c r="B208">
        <v>26.376000000000001</v>
      </c>
      <c r="C208" s="1" t="s">
        <v>6</v>
      </c>
    </row>
    <row r="209" spans="1:3" x14ac:dyDescent="0.2">
      <c r="A209" t="s">
        <v>207</v>
      </c>
      <c r="B209">
        <v>32.137999999999998</v>
      </c>
      <c r="C209" s="1" t="s">
        <v>6</v>
      </c>
    </row>
    <row r="210" spans="1:3" x14ac:dyDescent="0.2">
      <c r="A210" t="s">
        <v>208</v>
      </c>
      <c r="B210">
        <v>0</v>
      </c>
      <c r="C210" t="s">
        <v>7</v>
      </c>
    </row>
    <row r="211" spans="1:3" x14ac:dyDescent="0.2">
      <c r="A211" t="s">
        <v>209</v>
      </c>
      <c r="B211">
        <v>210.33500000000001</v>
      </c>
      <c r="C211" s="1" t="s">
        <v>6</v>
      </c>
    </row>
    <row r="212" spans="1:3" x14ac:dyDescent="0.2">
      <c r="A212" t="s">
        <v>210</v>
      </c>
      <c r="B212">
        <v>0</v>
      </c>
      <c r="C212" t="s">
        <v>7</v>
      </c>
    </row>
    <row r="213" spans="1:3" x14ac:dyDescent="0.2">
      <c r="A213" t="s">
        <v>211</v>
      </c>
      <c r="B213">
        <v>34.89</v>
      </c>
      <c r="C213" s="1" t="s">
        <v>6</v>
      </c>
    </row>
    <row r="214" spans="1:3" x14ac:dyDescent="0.2">
      <c r="A214" t="s">
        <v>212</v>
      </c>
      <c r="B214">
        <v>43.619</v>
      </c>
      <c r="C214" t="s">
        <v>5</v>
      </c>
    </row>
    <row r="215" spans="1:3" x14ac:dyDescent="0.2">
      <c r="A215" t="s">
        <v>213</v>
      </c>
      <c r="B215">
        <v>0</v>
      </c>
      <c r="C215" s="1" t="s">
        <v>6</v>
      </c>
    </row>
    <row r="216" spans="1:3" x14ac:dyDescent="0.2">
      <c r="A216" t="s">
        <v>214</v>
      </c>
      <c r="B216">
        <v>3.6230000000000002</v>
      </c>
      <c r="C216" s="1" t="s">
        <v>6</v>
      </c>
    </row>
    <row r="217" spans="1:3" x14ac:dyDescent="0.2">
      <c r="A217" t="s">
        <v>215</v>
      </c>
      <c r="B217">
        <v>16.347999999999999</v>
      </c>
      <c r="C217" t="s">
        <v>5</v>
      </c>
    </row>
    <row r="218" spans="1:3" x14ac:dyDescent="0.2">
      <c r="A218" t="s">
        <v>216</v>
      </c>
      <c r="B218">
        <v>0</v>
      </c>
      <c r="C218" t="s">
        <v>7</v>
      </c>
    </row>
    <row r="219" spans="1:3" x14ac:dyDescent="0.2">
      <c r="A219" t="s">
        <v>217</v>
      </c>
      <c r="B219">
        <v>39.756</v>
      </c>
      <c r="C219" s="1" t="s">
        <v>6</v>
      </c>
    </row>
    <row r="220" spans="1:3" x14ac:dyDescent="0.2">
      <c r="A220" t="s">
        <v>218</v>
      </c>
      <c r="B220">
        <v>101.371</v>
      </c>
      <c r="C220" t="s">
        <v>5</v>
      </c>
    </row>
    <row r="221" spans="1:3" x14ac:dyDescent="0.2">
      <c r="A221" t="s">
        <v>219</v>
      </c>
      <c r="B221">
        <v>14.613</v>
      </c>
      <c r="C221" s="1" t="s">
        <v>8</v>
      </c>
    </row>
    <row r="222" spans="1:3" x14ac:dyDescent="0.2">
      <c r="A222" t="s">
        <v>220</v>
      </c>
      <c r="B222">
        <v>109.35299999999999</v>
      </c>
      <c r="C222" s="1" t="s">
        <v>6</v>
      </c>
    </row>
    <row r="223" spans="1:3" x14ac:dyDescent="0.2">
      <c r="A223" t="s">
        <v>221</v>
      </c>
      <c r="B223">
        <v>0</v>
      </c>
      <c r="C223" t="s">
        <v>7</v>
      </c>
    </row>
    <row r="224" spans="1:3" x14ac:dyDescent="0.2">
      <c r="A224" t="s">
        <v>222</v>
      </c>
      <c r="B224">
        <v>0</v>
      </c>
      <c r="C224" t="s">
        <v>7</v>
      </c>
    </row>
    <row r="225" spans="1:3" x14ac:dyDescent="0.2">
      <c r="A225" t="s">
        <v>223</v>
      </c>
      <c r="B225">
        <v>0</v>
      </c>
      <c r="C225" t="s">
        <v>7</v>
      </c>
    </row>
    <row r="226" spans="1:3" x14ac:dyDescent="0.2">
      <c r="A226" t="s">
        <v>224</v>
      </c>
      <c r="B226">
        <v>90.635999999999996</v>
      </c>
      <c r="C226" t="s">
        <v>5</v>
      </c>
    </row>
    <row r="227" spans="1:3" x14ac:dyDescent="0.2">
      <c r="A227" t="s">
        <v>225</v>
      </c>
      <c r="B227">
        <v>0</v>
      </c>
      <c r="C227" s="1" t="s">
        <v>8</v>
      </c>
    </row>
    <row r="228" spans="1:3" x14ac:dyDescent="0.2">
      <c r="A228" t="s">
        <v>226</v>
      </c>
      <c r="B228">
        <v>74.744</v>
      </c>
      <c r="C228" t="s">
        <v>8</v>
      </c>
    </row>
    <row r="229" spans="1:3" x14ac:dyDescent="0.2">
      <c r="A229" t="s">
        <v>227</v>
      </c>
      <c r="B229">
        <v>0</v>
      </c>
      <c r="C229" s="1" t="s">
        <v>8</v>
      </c>
    </row>
    <row r="230" spans="1:3" x14ac:dyDescent="0.2">
      <c r="A230" t="s">
        <v>228</v>
      </c>
      <c r="B230">
        <v>44.457999999999998</v>
      </c>
      <c r="C230" t="s">
        <v>5</v>
      </c>
    </row>
    <row r="231" spans="1:3" x14ac:dyDescent="0.2">
      <c r="A231" t="s">
        <v>229</v>
      </c>
      <c r="B231">
        <v>0</v>
      </c>
      <c r="C231" s="1" t="s">
        <v>8</v>
      </c>
    </row>
    <row r="232" spans="1:3" x14ac:dyDescent="0.2">
      <c r="A232" t="s">
        <v>230</v>
      </c>
      <c r="B232">
        <v>0</v>
      </c>
      <c r="C232" t="s">
        <v>7</v>
      </c>
    </row>
    <row r="233" spans="1:3" x14ac:dyDescent="0.2">
      <c r="A233" t="s">
        <v>231</v>
      </c>
      <c r="B233">
        <v>87.412999999999997</v>
      </c>
      <c r="C233" t="s">
        <v>5</v>
      </c>
    </row>
    <row r="234" spans="1:3" x14ac:dyDescent="0.2">
      <c r="A234" t="s">
        <v>232</v>
      </c>
      <c r="B234">
        <v>73.617999999999995</v>
      </c>
      <c r="C234" t="s">
        <v>5</v>
      </c>
    </row>
    <row r="235" spans="1:3" x14ac:dyDescent="0.2">
      <c r="A235" t="s">
        <v>233</v>
      </c>
      <c r="B235">
        <v>21.654</v>
      </c>
      <c r="C235" s="1" t="s">
        <v>6</v>
      </c>
    </row>
    <row r="236" spans="1:3" x14ac:dyDescent="0.2">
      <c r="A236" t="s">
        <v>234</v>
      </c>
      <c r="B236">
        <v>48.802999999999997</v>
      </c>
      <c r="C236" s="1" t="s">
        <v>8</v>
      </c>
    </row>
    <row r="237" spans="1:3" x14ac:dyDescent="0.2">
      <c r="A237" t="s">
        <v>235</v>
      </c>
      <c r="B237">
        <v>116.956</v>
      </c>
      <c r="C237" s="1" t="s">
        <v>8</v>
      </c>
    </row>
    <row r="238" spans="1:3" x14ac:dyDescent="0.2">
      <c r="A238" t="s">
        <v>236</v>
      </c>
      <c r="B238">
        <v>73.843000000000004</v>
      </c>
      <c r="C238" s="1" t="s">
        <v>6</v>
      </c>
    </row>
    <row r="239" spans="1:3" x14ac:dyDescent="0.2">
      <c r="A239" t="s">
        <v>237</v>
      </c>
      <c r="B239">
        <v>0</v>
      </c>
      <c r="C239" s="1" t="s">
        <v>8</v>
      </c>
    </row>
    <row r="240" spans="1:3" x14ac:dyDescent="0.2">
      <c r="A240" t="s">
        <v>238</v>
      </c>
      <c r="B240">
        <v>0</v>
      </c>
      <c r="C240" t="s">
        <v>7</v>
      </c>
    </row>
    <row r="241" spans="1:3" x14ac:dyDescent="0.2">
      <c r="A241" t="s">
        <v>239</v>
      </c>
      <c r="B241">
        <v>0</v>
      </c>
      <c r="C241" t="s">
        <v>7</v>
      </c>
    </row>
    <row r="242" spans="1:3" x14ac:dyDescent="0.2">
      <c r="A242" t="s">
        <v>240</v>
      </c>
      <c r="B242">
        <v>74.299000000000007</v>
      </c>
      <c r="C242" s="1" t="s">
        <v>8</v>
      </c>
    </row>
    <row r="243" spans="1:3" x14ac:dyDescent="0.2">
      <c r="A243" t="s">
        <v>241</v>
      </c>
      <c r="B243">
        <v>111.435</v>
      </c>
      <c r="C243" s="1" t="s">
        <v>6</v>
      </c>
    </row>
    <row r="244" spans="1:3" x14ac:dyDescent="0.2">
      <c r="A244" t="s">
        <v>242</v>
      </c>
      <c r="B244">
        <v>0</v>
      </c>
      <c r="C244" t="s">
        <v>5</v>
      </c>
    </row>
    <row r="245" spans="1:3" x14ac:dyDescent="0.2">
      <c r="A245" t="s">
        <v>243</v>
      </c>
      <c r="B245">
        <v>31.401</v>
      </c>
      <c r="C245" s="1" t="s">
        <v>8</v>
      </c>
    </row>
    <row r="246" spans="1:3" x14ac:dyDescent="0.2">
      <c r="A246" t="s">
        <v>244</v>
      </c>
      <c r="B246">
        <v>0</v>
      </c>
      <c r="C246" t="s">
        <v>7</v>
      </c>
    </row>
    <row r="247" spans="1:3" x14ac:dyDescent="0.2">
      <c r="A247" t="s">
        <v>245</v>
      </c>
      <c r="B247">
        <v>27.742000000000001</v>
      </c>
      <c r="C247" t="s">
        <v>5</v>
      </c>
    </row>
    <row r="248" spans="1:3" x14ac:dyDescent="0.2">
      <c r="A248" t="s">
        <v>246</v>
      </c>
      <c r="B248">
        <v>38.728000000000002</v>
      </c>
      <c r="C248" s="1" t="s">
        <v>8</v>
      </c>
    </row>
    <row r="249" spans="1:3" x14ac:dyDescent="0.2">
      <c r="A249" t="s">
        <v>247</v>
      </c>
      <c r="B249">
        <v>6.6</v>
      </c>
      <c r="C249" t="s">
        <v>7</v>
      </c>
    </row>
    <row r="250" spans="1:3" x14ac:dyDescent="0.2">
      <c r="A250" t="s">
        <v>248</v>
      </c>
      <c r="B250">
        <v>58.35</v>
      </c>
      <c r="C250" s="1" t="s">
        <v>6</v>
      </c>
    </row>
    <row r="251" spans="1:3" x14ac:dyDescent="0.2">
      <c r="A251" t="s">
        <v>249</v>
      </c>
      <c r="B251">
        <v>0</v>
      </c>
      <c r="C251" t="s">
        <v>7</v>
      </c>
    </row>
    <row r="252" spans="1:3" x14ac:dyDescent="0.2">
      <c r="A252" t="s">
        <v>250</v>
      </c>
      <c r="B252">
        <v>144.791</v>
      </c>
      <c r="C252" t="s">
        <v>5</v>
      </c>
    </row>
    <row r="253" spans="1:3" x14ac:dyDescent="0.2">
      <c r="A253" t="s">
        <v>251</v>
      </c>
      <c r="B253">
        <v>54.6</v>
      </c>
      <c r="C253" t="s">
        <v>5</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F55FF4-17D6-E142-A9BB-D7D8480B8BEF}">
  <dimension ref="A1:M122"/>
  <sheetViews>
    <sheetView workbookViewId="0">
      <selection activeCell="A2" sqref="A2:M282"/>
    </sheetView>
  </sheetViews>
  <sheetFormatPr baseColWidth="10" defaultRowHeight="16" x14ac:dyDescent="0.2"/>
  <sheetData>
    <row r="1" spans="1:13" x14ac:dyDescent="0.2">
      <c r="A1" s="2" t="s">
        <v>1283</v>
      </c>
    </row>
    <row r="2" spans="1:13" x14ac:dyDescent="0.2">
      <c r="B2" t="s">
        <v>2</v>
      </c>
    </row>
    <row r="3" spans="1:13" x14ac:dyDescent="0.2">
      <c r="A3" s="9" t="s">
        <v>922</v>
      </c>
      <c r="B3" s="9">
        <v>44.564999999999998</v>
      </c>
      <c r="C3" s="9"/>
      <c r="D3" s="9" t="s">
        <v>923</v>
      </c>
      <c r="E3" s="9" t="s">
        <v>924</v>
      </c>
      <c r="F3" s="9"/>
      <c r="G3" s="9"/>
      <c r="H3" s="9"/>
      <c r="I3" s="9"/>
      <c r="L3" t="s">
        <v>902</v>
      </c>
      <c r="M3" t="s">
        <v>925</v>
      </c>
    </row>
    <row r="4" spans="1:13" x14ac:dyDescent="0.2">
      <c r="A4" s="9" t="s">
        <v>926</v>
      </c>
      <c r="B4" s="9">
        <v>124.51900000000001</v>
      </c>
      <c r="C4" s="9"/>
      <c r="D4" s="9" t="s">
        <v>927</v>
      </c>
      <c r="E4" s="9" t="s">
        <v>928</v>
      </c>
      <c r="F4" s="9"/>
      <c r="G4" s="9"/>
      <c r="H4" s="9"/>
      <c r="I4" s="9"/>
      <c r="L4">
        <v>52.829000000000001</v>
      </c>
      <c r="M4" s="9">
        <v>44.564999999999998</v>
      </c>
    </row>
    <row r="5" spans="1:13" x14ac:dyDescent="0.2">
      <c r="A5" t="s">
        <v>929</v>
      </c>
      <c r="B5">
        <v>52.829000000000001</v>
      </c>
      <c r="D5" t="s">
        <v>930</v>
      </c>
      <c r="E5" t="s">
        <v>931</v>
      </c>
      <c r="L5">
        <v>96.9</v>
      </c>
      <c r="M5" s="9">
        <v>124.51900000000001</v>
      </c>
    </row>
    <row r="6" spans="1:13" x14ac:dyDescent="0.2">
      <c r="A6" s="9" t="s">
        <v>932</v>
      </c>
      <c r="B6" s="9">
        <v>253.03100000000001</v>
      </c>
      <c r="C6" s="9"/>
      <c r="D6" s="9" t="s">
        <v>933</v>
      </c>
      <c r="E6" s="9" t="s">
        <v>934</v>
      </c>
      <c r="F6" s="9"/>
      <c r="G6" s="9"/>
      <c r="H6" s="9"/>
      <c r="I6" s="9"/>
      <c r="L6">
        <v>0</v>
      </c>
      <c r="M6" s="9">
        <v>253.03100000000001</v>
      </c>
    </row>
    <row r="7" spans="1:13" x14ac:dyDescent="0.2">
      <c r="A7" s="9" t="s">
        <v>935</v>
      </c>
      <c r="B7" s="9">
        <v>97.090999999999994</v>
      </c>
      <c r="C7" s="9"/>
      <c r="D7" s="9" t="s">
        <v>936</v>
      </c>
      <c r="E7" s="9" t="s">
        <v>937</v>
      </c>
      <c r="F7" s="9"/>
      <c r="G7" s="9"/>
      <c r="H7" s="9"/>
      <c r="I7" s="9"/>
      <c r="L7">
        <v>179.50299999999999</v>
      </c>
      <c r="M7" s="9">
        <v>97.090999999999994</v>
      </c>
    </row>
    <row r="8" spans="1:13" x14ac:dyDescent="0.2">
      <c r="A8" s="9" t="s">
        <v>938</v>
      </c>
      <c r="B8" s="9">
        <v>0</v>
      </c>
      <c r="C8" s="9"/>
      <c r="D8" s="9" t="s">
        <v>939</v>
      </c>
      <c r="E8" s="9" t="s">
        <v>940</v>
      </c>
      <c r="F8" s="9"/>
      <c r="G8" s="9"/>
      <c r="H8" s="9"/>
      <c r="I8" s="9"/>
      <c r="L8">
        <v>119.715</v>
      </c>
      <c r="M8" s="9">
        <v>0</v>
      </c>
    </row>
    <row r="9" spans="1:13" x14ac:dyDescent="0.2">
      <c r="A9" s="9" t="s">
        <v>941</v>
      </c>
      <c r="B9" s="9">
        <v>76.835999999999999</v>
      </c>
      <c r="C9" s="9"/>
      <c r="D9" s="9" t="s">
        <v>942</v>
      </c>
      <c r="E9" s="9" t="s">
        <v>943</v>
      </c>
      <c r="F9" s="9"/>
      <c r="G9" s="9"/>
      <c r="H9" s="9"/>
      <c r="I9" s="9"/>
      <c r="L9">
        <v>23.88</v>
      </c>
      <c r="M9" s="9">
        <v>76.835999999999999</v>
      </c>
    </row>
    <row r="10" spans="1:13" x14ac:dyDescent="0.2">
      <c r="A10" s="9" t="s">
        <v>944</v>
      </c>
      <c r="B10" s="9">
        <v>52.322000000000003</v>
      </c>
      <c r="C10" s="9"/>
      <c r="D10" s="9" t="s">
        <v>945</v>
      </c>
      <c r="E10" s="9" t="s">
        <v>946</v>
      </c>
      <c r="F10" s="9"/>
      <c r="G10" s="9"/>
      <c r="H10" s="9"/>
      <c r="I10" s="9"/>
      <c r="L10">
        <v>244.374</v>
      </c>
      <c r="M10" s="9">
        <v>52.322000000000003</v>
      </c>
    </row>
    <row r="11" spans="1:13" x14ac:dyDescent="0.2">
      <c r="A11" s="9" t="s">
        <v>947</v>
      </c>
      <c r="B11" s="9">
        <v>56.15</v>
      </c>
      <c r="C11" s="9"/>
      <c r="D11" s="9" t="s">
        <v>948</v>
      </c>
      <c r="E11" s="9" t="s">
        <v>949</v>
      </c>
      <c r="F11" s="9"/>
      <c r="G11" s="9"/>
      <c r="H11" s="9"/>
      <c r="I11" s="9"/>
      <c r="L11">
        <v>40.622999999999998</v>
      </c>
      <c r="M11" s="9">
        <v>56.15</v>
      </c>
    </row>
    <row r="12" spans="1:13" x14ac:dyDescent="0.2">
      <c r="A12" s="9" t="s">
        <v>950</v>
      </c>
      <c r="B12" s="9">
        <v>54.997</v>
      </c>
      <c r="C12" s="9"/>
      <c r="D12" s="9" t="s">
        <v>951</v>
      </c>
      <c r="E12" s="9" t="s">
        <v>952</v>
      </c>
      <c r="F12" s="9"/>
      <c r="G12" s="9"/>
      <c r="H12" s="9"/>
      <c r="I12" s="9"/>
      <c r="L12">
        <v>14.044</v>
      </c>
      <c r="M12" s="9">
        <v>54.997</v>
      </c>
    </row>
    <row r="13" spans="1:13" x14ac:dyDescent="0.2">
      <c r="A13" s="9" t="s">
        <v>953</v>
      </c>
      <c r="B13" s="9">
        <v>117.81399999999999</v>
      </c>
      <c r="C13" s="9"/>
      <c r="D13" s="9" t="s">
        <v>954</v>
      </c>
      <c r="E13" s="9" t="s">
        <v>955</v>
      </c>
      <c r="F13" s="9"/>
      <c r="G13" s="9"/>
      <c r="H13" s="9"/>
      <c r="I13" s="9"/>
      <c r="L13">
        <v>55.453000000000003</v>
      </c>
      <c r="M13" s="9">
        <v>117.81399999999999</v>
      </c>
    </row>
    <row r="14" spans="1:13" x14ac:dyDescent="0.2">
      <c r="A14" s="9" t="s">
        <v>956</v>
      </c>
      <c r="B14" s="9">
        <v>56.923000000000002</v>
      </c>
      <c r="C14" s="9"/>
      <c r="D14" s="9" t="s">
        <v>957</v>
      </c>
      <c r="E14" s="9" t="s">
        <v>958</v>
      </c>
      <c r="F14" s="9"/>
      <c r="G14" s="9"/>
      <c r="H14" s="9"/>
      <c r="I14" s="9"/>
      <c r="L14">
        <v>65.567999999999998</v>
      </c>
      <c r="M14" s="9">
        <v>56.923000000000002</v>
      </c>
    </row>
    <row r="15" spans="1:13" x14ac:dyDescent="0.2">
      <c r="A15" s="9" t="s">
        <v>959</v>
      </c>
      <c r="B15" s="9">
        <v>67.887</v>
      </c>
      <c r="C15" s="9"/>
      <c r="D15" s="9" t="s">
        <v>960</v>
      </c>
      <c r="E15" s="9" t="s">
        <v>961</v>
      </c>
      <c r="F15" s="9"/>
      <c r="G15" s="9"/>
      <c r="H15" s="9"/>
      <c r="I15" s="9"/>
      <c r="L15">
        <v>0</v>
      </c>
      <c r="M15" s="9">
        <v>67.887</v>
      </c>
    </row>
    <row r="16" spans="1:13" x14ac:dyDescent="0.2">
      <c r="A16" s="9" t="s">
        <v>962</v>
      </c>
      <c r="B16" s="9">
        <v>0</v>
      </c>
      <c r="C16" s="9"/>
      <c r="D16" s="9" t="s">
        <v>963</v>
      </c>
      <c r="E16" s="9" t="s">
        <v>964</v>
      </c>
      <c r="F16" s="9"/>
      <c r="G16" s="9"/>
      <c r="H16" s="9"/>
      <c r="I16" s="9"/>
      <c r="L16">
        <v>21.167000000000002</v>
      </c>
      <c r="M16" s="9">
        <v>0</v>
      </c>
    </row>
    <row r="17" spans="1:13" x14ac:dyDescent="0.2">
      <c r="A17" s="9" t="s">
        <v>965</v>
      </c>
      <c r="B17" s="9">
        <v>282.61399999999998</v>
      </c>
      <c r="C17" s="9"/>
      <c r="D17" s="9" t="s">
        <v>966</v>
      </c>
      <c r="E17" s="9" t="s">
        <v>967</v>
      </c>
      <c r="F17" s="9"/>
      <c r="G17" s="9"/>
      <c r="H17" s="9"/>
      <c r="I17" s="9"/>
      <c r="L17">
        <v>60.180999999999997</v>
      </c>
      <c r="M17" s="9">
        <v>282.61399999999998</v>
      </c>
    </row>
    <row r="18" spans="1:13" x14ac:dyDescent="0.2">
      <c r="A18" s="9" t="s">
        <v>968</v>
      </c>
      <c r="B18" s="9">
        <v>235.273</v>
      </c>
      <c r="C18" s="9"/>
      <c r="D18" s="9" t="s">
        <v>969</v>
      </c>
      <c r="E18" s="9" t="s">
        <v>970</v>
      </c>
      <c r="F18" s="9"/>
      <c r="G18" s="9"/>
      <c r="H18" s="9"/>
      <c r="I18" s="9"/>
      <c r="L18">
        <v>140.41399999999999</v>
      </c>
      <c r="M18" s="9">
        <v>235.273</v>
      </c>
    </row>
    <row r="19" spans="1:13" x14ac:dyDescent="0.2">
      <c r="A19" s="9" t="s">
        <v>971</v>
      </c>
      <c r="B19" s="9">
        <v>82.299000000000007</v>
      </c>
      <c r="C19" s="9"/>
      <c r="D19" s="9" t="s">
        <v>972</v>
      </c>
      <c r="E19" s="9" t="s">
        <v>973</v>
      </c>
      <c r="F19" s="9"/>
      <c r="G19" s="9"/>
      <c r="H19" s="9"/>
      <c r="I19" s="9"/>
      <c r="L19">
        <v>32.372</v>
      </c>
      <c r="M19" s="9">
        <v>82.299000000000007</v>
      </c>
    </row>
    <row r="20" spans="1:13" x14ac:dyDescent="0.2">
      <c r="A20" t="s">
        <v>974</v>
      </c>
      <c r="B20">
        <v>96.9</v>
      </c>
      <c r="D20" t="s">
        <v>975</v>
      </c>
      <c r="E20" t="s">
        <v>976</v>
      </c>
      <c r="L20">
        <v>0</v>
      </c>
      <c r="M20" s="9">
        <v>176.06800000000001</v>
      </c>
    </row>
    <row r="21" spans="1:13" x14ac:dyDescent="0.2">
      <c r="A21" t="s">
        <v>977</v>
      </c>
      <c r="B21">
        <v>0</v>
      </c>
      <c r="D21" t="s">
        <v>978</v>
      </c>
      <c r="E21" t="s">
        <v>979</v>
      </c>
      <c r="L21">
        <v>128.58799999999999</v>
      </c>
      <c r="M21" s="9">
        <v>129.52600000000001</v>
      </c>
    </row>
    <row r="22" spans="1:13" x14ac:dyDescent="0.2">
      <c r="A22" s="9" t="s">
        <v>980</v>
      </c>
      <c r="B22" s="9">
        <v>176.06800000000001</v>
      </c>
      <c r="C22" s="9"/>
      <c r="D22" s="9" t="s">
        <v>981</v>
      </c>
      <c r="E22" s="9" t="s">
        <v>982</v>
      </c>
      <c r="F22" s="9"/>
      <c r="G22" s="9"/>
      <c r="H22" s="9"/>
      <c r="I22" s="9"/>
      <c r="L22">
        <v>48.609000000000002</v>
      </c>
      <c r="M22" s="9">
        <v>47.506</v>
      </c>
    </row>
    <row r="23" spans="1:13" x14ac:dyDescent="0.2">
      <c r="A23" s="9" t="s">
        <v>983</v>
      </c>
      <c r="B23" s="9">
        <v>129.52600000000001</v>
      </c>
      <c r="C23" s="9"/>
      <c r="D23" s="9" t="s">
        <v>984</v>
      </c>
      <c r="E23" s="9" t="s">
        <v>985</v>
      </c>
      <c r="F23" s="9"/>
      <c r="G23" s="9"/>
      <c r="H23" s="9"/>
      <c r="I23" s="9"/>
      <c r="L23">
        <v>0</v>
      </c>
      <c r="M23" s="9">
        <v>23.69</v>
      </c>
    </row>
    <row r="24" spans="1:13" x14ac:dyDescent="0.2">
      <c r="A24" t="s">
        <v>986</v>
      </c>
      <c r="B24">
        <v>179.50299999999999</v>
      </c>
      <c r="D24" t="s">
        <v>987</v>
      </c>
      <c r="E24" t="s">
        <v>988</v>
      </c>
      <c r="L24">
        <v>11.272</v>
      </c>
      <c r="M24" s="9">
        <v>165.358</v>
      </c>
    </row>
    <row r="25" spans="1:13" x14ac:dyDescent="0.2">
      <c r="A25" t="s">
        <v>989</v>
      </c>
      <c r="B25">
        <v>119.715</v>
      </c>
      <c r="D25" t="s">
        <v>990</v>
      </c>
      <c r="E25" t="s">
        <v>991</v>
      </c>
      <c r="L25">
        <v>30.635000000000002</v>
      </c>
      <c r="M25" s="9">
        <v>66.733999999999995</v>
      </c>
    </row>
    <row r="26" spans="1:13" x14ac:dyDescent="0.2">
      <c r="A26" t="s">
        <v>992</v>
      </c>
      <c r="B26">
        <v>23.88</v>
      </c>
      <c r="D26" t="s">
        <v>993</v>
      </c>
      <c r="E26" t="s">
        <v>994</v>
      </c>
      <c r="L26">
        <v>0</v>
      </c>
      <c r="M26" s="9">
        <v>109.246</v>
      </c>
    </row>
    <row r="27" spans="1:13" x14ac:dyDescent="0.2">
      <c r="A27" t="s">
        <v>995</v>
      </c>
      <c r="B27">
        <v>244.374</v>
      </c>
      <c r="D27" t="s">
        <v>996</v>
      </c>
      <c r="E27" t="s">
        <v>997</v>
      </c>
      <c r="L27">
        <v>0</v>
      </c>
      <c r="M27" s="9">
        <v>89.156000000000006</v>
      </c>
    </row>
    <row r="28" spans="1:13" x14ac:dyDescent="0.2">
      <c r="A28" t="s">
        <v>998</v>
      </c>
      <c r="B28">
        <v>40.622999999999998</v>
      </c>
      <c r="D28" t="s">
        <v>999</v>
      </c>
      <c r="E28" t="s">
        <v>1000</v>
      </c>
      <c r="L28">
        <v>36.186999999999998</v>
      </c>
      <c r="M28" s="9">
        <v>58.368000000000002</v>
      </c>
    </row>
    <row r="29" spans="1:13" x14ac:dyDescent="0.2">
      <c r="A29" t="s">
        <v>1001</v>
      </c>
      <c r="B29">
        <v>14.044</v>
      </c>
      <c r="D29" t="s">
        <v>1002</v>
      </c>
      <c r="E29" t="s">
        <v>1003</v>
      </c>
      <c r="L29">
        <v>81.981999999999999</v>
      </c>
      <c r="M29" s="9">
        <v>51.587000000000003</v>
      </c>
    </row>
    <row r="30" spans="1:13" x14ac:dyDescent="0.2">
      <c r="A30" s="9" t="s">
        <v>1004</v>
      </c>
      <c r="B30" s="9">
        <v>47.506</v>
      </c>
      <c r="C30" s="9"/>
      <c r="D30" s="9" t="s">
        <v>1005</v>
      </c>
      <c r="E30" s="9" t="s">
        <v>1006</v>
      </c>
      <c r="F30" s="9"/>
      <c r="G30" s="9"/>
      <c r="H30" s="9"/>
      <c r="I30" s="9"/>
      <c r="L30">
        <v>0</v>
      </c>
      <c r="M30" s="9">
        <v>70.194000000000003</v>
      </c>
    </row>
    <row r="31" spans="1:13" x14ac:dyDescent="0.2">
      <c r="A31" t="s">
        <v>1007</v>
      </c>
      <c r="B31">
        <v>55.453000000000003</v>
      </c>
      <c r="D31" t="s">
        <v>1008</v>
      </c>
      <c r="E31" t="s">
        <v>1009</v>
      </c>
      <c r="L31">
        <v>124.91200000000001</v>
      </c>
      <c r="M31" s="9">
        <v>204.727</v>
      </c>
    </row>
    <row r="32" spans="1:13" x14ac:dyDescent="0.2">
      <c r="A32" s="9" t="s">
        <v>1010</v>
      </c>
      <c r="B32" s="9">
        <v>23.69</v>
      </c>
      <c r="C32" s="9"/>
      <c r="D32" s="9" t="s">
        <v>1011</v>
      </c>
      <c r="E32" s="9" t="s">
        <v>1012</v>
      </c>
      <c r="F32" s="9"/>
      <c r="G32" s="9"/>
      <c r="H32" s="9"/>
      <c r="I32" s="9"/>
      <c r="L32">
        <v>0</v>
      </c>
      <c r="M32" s="9">
        <v>86.328999999999994</v>
      </c>
    </row>
    <row r="33" spans="1:13" x14ac:dyDescent="0.2">
      <c r="A33" s="9" t="s">
        <v>1013</v>
      </c>
      <c r="B33" s="9">
        <v>165.358</v>
      </c>
      <c r="C33" s="9"/>
      <c r="D33" s="9" t="s">
        <v>1014</v>
      </c>
      <c r="E33" s="9" t="s">
        <v>1015</v>
      </c>
      <c r="F33" s="9"/>
      <c r="G33" s="9"/>
      <c r="H33" s="9"/>
      <c r="I33" s="9"/>
      <c r="L33">
        <v>0</v>
      </c>
      <c r="M33" s="9">
        <v>129.209</v>
      </c>
    </row>
    <row r="34" spans="1:13" x14ac:dyDescent="0.2">
      <c r="A34" t="s">
        <v>1016</v>
      </c>
      <c r="B34">
        <v>65.567999999999998</v>
      </c>
      <c r="D34" t="s">
        <v>1017</v>
      </c>
      <c r="E34" t="s">
        <v>1018</v>
      </c>
      <c r="L34">
        <v>104.29</v>
      </c>
      <c r="M34" s="9">
        <v>65.694999999999993</v>
      </c>
    </row>
    <row r="35" spans="1:13" x14ac:dyDescent="0.2">
      <c r="A35" s="9" t="s">
        <v>1019</v>
      </c>
      <c r="B35" s="9">
        <v>66.733999999999995</v>
      </c>
      <c r="C35" s="9"/>
      <c r="D35" s="9" t="s">
        <v>1020</v>
      </c>
      <c r="E35" s="9" t="s">
        <v>1021</v>
      </c>
      <c r="F35" s="9"/>
      <c r="G35" s="9"/>
      <c r="H35" s="9"/>
      <c r="I35" s="9"/>
      <c r="L35">
        <v>35.451999999999998</v>
      </c>
      <c r="M35" s="9">
        <v>149.679</v>
      </c>
    </row>
    <row r="36" spans="1:13" x14ac:dyDescent="0.2">
      <c r="A36" s="9" t="s">
        <v>1022</v>
      </c>
      <c r="B36" s="9">
        <v>109.246</v>
      </c>
      <c r="C36" s="9"/>
      <c r="D36" s="9" t="s">
        <v>1023</v>
      </c>
      <c r="E36" s="9" t="s">
        <v>1024</v>
      </c>
      <c r="F36" s="9"/>
      <c r="G36" s="9"/>
      <c r="H36" s="9"/>
      <c r="I36" s="9"/>
      <c r="L36">
        <v>0</v>
      </c>
      <c r="M36" s="9">
        <v>91.742000000000004</v>
      </c>
    </row>
    <row r="37" spans="1:13" x14ac:dyDescent="0.2">
      <c r="A37" t="s">
        <v>1025</v>
      </c>
      <c r="B37">
        <v>0</v>
      </c>
      <c r="D37" t="s">
        <v>1026</v>
      </c>
      <c r="E37" t="s">
        <v>1027</v>
      </c>
      <c r="L37">
        <v>0</v>
      </c>
      <c r="M37" s="9">
        <v>0</v>
      </c>
    </row>
    <row r="38" spans="1:13" x14ac:dyDescent="0.2">
      <c r="A38" s="9" t="s">
        <v>1028</v>
      </c>
      <c r="B38" s="9">
        <v>89.156000000000006</v>
      </c>
      <c r="C38" s="9"/>
      <c r="D38" s="9" t="s">
        <v>1029</v>
      </c>
      <c r="E38" s="9" t="s">
        <v>1030</v>
      </c>
      <c r="F38" s="9"/>
      <c r="G38" s="9"/>
      <c r="H38" s="9"/>
      <c r="I38" s="9"/>
      <c r="L38">
        <v>102.655</v>
      </c>
      <c r="M38" s="9">
        <v>17.795999999999999</v>
      </c>
    </row>
    <row r="39" spans="1:13" x14ac:dyDescent="0.2">
      <c r="A39" s="9" t="s">
        <v>1031</v>
      </c>
      <c r="B39" s="9">
        <v>58.368000000000002</v>
      </c>
      <c r="C39" s="9"/>
      <c r="D39" s="9" t="s">
        <v>1032</v>
      </c>
      <c r="E39" s="9" t="s">
        <v>1033</v>
      </c>
      <c r="F39" s="9"/>
      <c r="G39" s="9"/>
      <c r="H39" s="9"/>
      <c r="I39" s="9"/>
      <c r="L39">
        <v>47.201999999999998</v>
      </c>
      <c r="M39" s="9">
        <v>73.311999999999998</v>
      </c>
    </row>
    <row r="40" spans="1:13" x14ac:dyDescent="0.2">
      <c r="A40" t="s">
        <v>1034</v>
      </c>
      <c r="B40">
        <v>21.167000000000002</v>
      </c>
      <c r="D40" t="s">
        <v>1035</v>
      </c>
      <c r="E40" t="s">
        <v>1036</v>
      </c>
      <c r="L40">
        <v>238.92400000000001</v>
      </c>
      <c r="M40" s="9">
        <v>190.07400000000001</v>
      </c>
    </row>
    <row r="41" spans="1:13" x14ac:dyDescent="0.2">
      <c r="A41" t="s">
        <v>1037</v>
      </c>
      <c r="B41">
        <v>60.180999999999997</v>
      </c>
      <c r="D41" t="s">
        <v>1038</v>
      </c>
      <c r="E41" t="s">
        <v>1039</v>
      </c>
      <c r="L41">
        <v>126.57299999999999</v>
      </c>
      <c r="M41" s="9">
        <v>0</v>
      </c>
    </row>
    <row r="42" spans="1:13" x14ac:dyDescent="0.2">
      <c r="A42" s="9" t="s">
        <v>1040</v>
      </c>
      <c r="B42" s="9">
        <v>51.587000000000003</v>
      </c>
      <c r="C42" s="9"/>
      <c r="D42" s="9" t="s">
        <v>1041</v>
      </c>
      <c r="E42" s="9" t="s">
        <v>1042</v>
      </c>
      <c r="F42" s="9"/>
      <c r="G42" s="9"/>
      <c r="H42" s="9"/>
      <c r="I42" s="9"/>
      <c r="L42">
        <v>200.595</v>
      </c>
      <c r="M42" s="9">
        <v>66.861000000000004</v>
      </c>
    </row>
    <row r="43" spans="1:13" x14ac:dyDescent="0.2">
      <c r="A43" s="9" t="s">
        <v>1043</v>
      </c>
      <c r="B43" s="9">
        <v>70.194000000000003</v>
      </c>
      <c r="C43" s="9"/>
      <c r="D43" s="9" t="s">
        <v>1044</v>
      </c>
      <c r="E43" s="9" t="s">
        <v>1045</v>
      </c>
      <c r="F43" s="9"/>
      <c r="G43" s="9"/>
      <c r="H43" s="9"/>
      <c r="I43" s="9"/>
      <c r="L43">
        <v>167.34800000000001</v>
      </c>
      <c r="M43" s="9">
        <v>20.393999999999998</v>
      </c>
    </row>
    <row r="44" spans="1:13" x14ac:dyDescent="0.2">
      <c r="A44" t="s">
        <v>1046</v>
      </c>
      <c r="B44">
        <v>140.41399999999999</v>
      </c>
      <c r="D44" t="s">
        <v>1047</v>
      </c>
      <c r="E44" t="s">
        <v>1048</v>
      </c>
      <c r="L44">
        <v>110.65300000000001</v>
      </c>
      <c r="M44" s="9">
        <v>110.501</v>
      </c>
    </row>
    <row r="45" spans="1:13" x14ac:dyDescent="0.2">
      <c r="A45" t="s">
        <v>1049</v>
      </c>
      <c r="B45">
        <v>32.372</v>
      </c>
      <c r="D45" t="s">
        <v>1050</v>
      </c>
      <c r="E45" t="s">
        <v>1051</v>
      </c>
      <c r="L45">
        <v>78.876999999999995</v>
      </c>
      <c r="M45" s="9">
        <v>293.60399999999998</v>
      </c>
    </row>
    <row r="46" spans="1:13" x14ac:dyDescent="0.2">
      <c r="A46" s="9" t="s">
        <v>1052</v>
      </c>
      <c r="B46" s="9">
        <v>204.727</v>
      </c>
      <c r="C46" s="9"/>
      <c r="D46" s="9" t="s">
        <v>1053</v>
      </c>
      <c r="E46" s="9" t="s">
        <v>1054</v>
      </c>
      <c r="F46" s="9"/>
      <c r="G46" s="9"/>
      <c r="H46" s="9"/>
      <c r="I46" s="9"/>
      <c r="L46">
        <v>142.18799999999999</v>
      </c>
      <c r="M46" s="9">
        <v>69.927999999999997</v>
      </c>
    </row>
    <row r="47" spans="1:13" x14ac:dyDescent="0.2">
      <c r="A47" t="s">
        <v>1055</v>
      </c>
      <c r="B47">
        <v>0</v>
      </c>
      <c r="D47" t="s">
        <v>1056</v>
      </c>
      <c r="E47" t="s">
        <v>1057</v>
      </c>
      <c r="L47">
        <v>163.45699999999999</v>
      </c>
      <c r="M47" s="9">
        <v>56.415999999999997</v>
      </c>
    </row>
    <row r="48" spans="1:13" x14ac:dyDescent="0.2">
      <c r="A48" s="9" t="s">
        <v>1058</v>
      </c>
      <c r="B48" s="9">
        <v>86.328999999999994</v>
      </c>
      <c r="C48" s="9"/>
      <c r="D48" s="9" t="s">
        <v>1059</v>
      </c>
      <c r="E48" s="9" t="s">
        <v>1060</v>
      </c>
      <c r="F48" s="9"/>
      <c r="G48" s="9"/>
      <c r="H48" s="9"/>
      <c r="I48" s="9"/>
      <c r="L48">
        <v>0</v>
      </c>
      <c r="M48" s="9">
        <v>200.46799999999999</v>
      </c>
    </row>
    <row r="49" spans="1:13" x14ac:dyDescent="0.2">
      <c r="A49" s="9" t="s">
        <v>1061</v>
      </c>
      <c r="B49" s="9">
        <v>129.209</v>
      </c>
      <c r="C49" s="9"/>
      <c r="D49" s="9" t="s">
        <v>1062</v>
      </c>
      <c r="E49" s="9" t="s">
        <v>1063</v>
      </c>
      <c r="F49" s="9"/>
      <c r="G49" s="9"/>
      <c r="H49" s="9"/>
      <c r="I49" s="9"/>
      <c r="L49">
        <v>157.614</v>
      </c>
      <c r="M49" s="9">
        <v>150.78200000000001</v>
      </c>
    </row>
    <row r="50" spans="1:13" x14ac:dyDescent="0.2">
      <c r="A50" t="s">
        <v>1064</v>
      </c>
      <c r="B50">
        <v>128.58799999999999</v>
      </c>
      <c r="D50" t="s">
        <v>1065</v>
      </c>
      <c r="E50" t="s">
        <v>1066</v>
      </c>
      <c r="L50">
        <v>35.933999999999997</v>
      </c>
      <c r="M50" s="9">
        <v>70.486000000000004</v>
      </c>
    </row>
    <row r="51" spans="1:13" x14ac:dyDescent="0.2">
      <c r="A51" t="s">
        <v>1067</v>
      </c>
      <c r="B51">
        <v>48.609000000000002</v>
      </c>
      <c r="D51" t="s">
        <v>1068</v>
      </c>
      <c r="E51" t="s">
        <v>1069</v>
      </c>
      <c r="L51">
        <v>7.77</v>
      </c>
      <c r="M51" s="9">
        <v>0</v>
      </c>
    </row>
    <row r="52" spans="1:13" x14ac:dyDescent="0.2">
      <c r="A52" t="s">
        <v>1070</v>
      </c>
      <c r="B52">
        <v>0</v>
      </c>
      <c r="D52" t="s">
        <v>1071</v>
      </c>
      <c r="E52" t="s">
        <v>1072</v>
      </c>
      <c r="L52">
        <v>266.21300000000002</v>
      </c>
      <c r="M52" s="9">
        <v>191.494</v>
      </c>
    </row>
    <row r="53" spans="1:13" x14ac:dyDescent="0.2">
      <c r="A53" s="9" t="s">
        <v>1073</v>
      </c>
      <c r="B53" s="9">
        <v>65.694999999999993</v>
      </c>
      <c r="C53" s="9"/>
      <c r="D53" s="9" t="s">
        <v>1074</v>
      </c>
      <c r="E53" s="9" t="s">
        <v>1075</v>
      </c>
      <c r="F53" s="9"/>
      <c r="G53" s="9"/>
      <c r="H53" s="9"/>
      <c r="I53" s="9"/>
      <c r="L53">
        <v>48.558</v>
      </c>
      <c r="M53" s="9">
        <v>39.786999999999999</v>
      </c>
    </row>
    <row r="54" spans="1:13" x14ac:dyDescent="0.2">
      <c r="A54" s="9" t="s">
        <v>1076</v>
      </c>
      <c r="B54" s="9">
        <v>149.679</v>
      </c>
      <c r="C54" s="9"/>
      <c r="D54" s="9" t="s">
        <v>1077</v>
      </c>
      <c r="E54" s="9" t="s">
        <v>1078</v>
      </c>
      <c r="F54" s="9"/>
      <c r="G54" s="9"/>
      <c r="H54" s="9"/>
      <c r="I54" s="9"/>
      <c r="L54">
        <v>20.001000000000001</v>
      </c>
      <c r="M54" s="9">
        <v>194.46</v>
      </c>
    </row>
    <row r="55" spans="1:13" x14ac:dyDescent="0.2">
      <c r="A55" t="s">
        <v>1079</v>
      </c>
      <c r="B55">
        <v>11.272</v>
      </c>
      <c r="D55" t="s">
        <v>1080</v>
      </c>
      <c r="E55" t="s">
        <v>1081</v>
      </c>
      <c r="L55">
        <v>0</v>
      </c>
      <c r="M55" s="9">
        <v>119.614</v>
      </c>
    </row>
    <row r="56" spans="1:13" x14ac:dyDescent="0.2">
      <c r="A56" t="s">
        <v>1082</v>
      </c>
      <c r="B56">
        <v>30.635000000000002</v>
      </c>
      <c r="D56" t="s">
        <v>1083</v>
      </c>
      <c r="E56" t="s">
        <v>1084</v>
      </c>
      <c r="L56">
        <v>131.136</v>
      </c>
      <c r="M56" s="9">
        <v>279.53399999999999</v>
      </c>
    </row>
    <row r="57" spans="1:13" x14ac:dyDescent="0.2">
      <c r="A57" s="9" t="s">
        <v>1085</v>
      </c>
      <c r="B57" s="9">
        <v>91.742000000000004</v>
      </c>
      <c r="C57" s="9"/>
      <c r="D57" s="9" t="s">
        <v>1086</v>
      </c>
      <c r="E57" s="9" t="s">
        <v>1087</v>
      </c>
      <c r="F57" s="9"/>
      <c r="G57" s="9"/>
      <c r="H57" s="9"/>
      <c r="I57" s="9"/>
      <c r="L57">
        <v>126.34399999999999</v>
      </c>
      <c r="M57" s="9">
        <v>175.029</v>
      </c>
    </row>
    <row r="58" spans="1:13" x14ac:dyDescent="0.2">
      <c r="A58" t="s">
        <v>1088</v>
      </c>
      <c r="B58">
        <v>0</v>
      </c>
      <c r="D58" t="s">
        <v>1089</v>
      </c>
      <c r="E58" t="s">
        <v>1090</v>
      </c>
      <c r="L58">
        <v>0</v>
      </c>
      <c r="M58" s="9">
        <v>0</v>
      </c>
    </row>
    <row r="59" spans="1:13" x14ac:dyDescent="0.2">
      <c r="A59" t="s">
        <v>1091</v>
      </c>
      <c r="B59">
        <v>0</v>
      </c>
      <c r="D59" t="s">
        <v>1092</v>
      </c>
      <c r="E59" t="s">
        <v>1093</v>
      </c>
      <c r="L59">
        <v>235.476</v>
      </c>
      <c r="M59" s="9">
        <v>0</v>
      </c>
    </row>
    <row r="60" spans="1:13" x14ac:dyDescent="0.2">
      <c r="A60" s="9" t="s">
        <v>1094</v>
      </c>
      <c r="B60" s="9">
        <v>0</v>
      </c>
      <c r="C60" s="9"/>
      <c r="D60" s="9" t="s">
        <v>1095</v>
      </c>
      <c r="E60" s="9" t="s">
        <v>1096</v>
      </c>
      <c r="F60" s="9"/>
      <c r="G60" s="9"/>
      <c r="H60" s="9"/>
      <c r="I60" s="9"/>
      <c r="L60">
        <v>373.19</v>
      </c>
      <c r="M60" s="9">
        <v>120.679</v>
      </c>
    </row>
    <row r="61" spans="1:13" x14ac:dyDescent="0.2">
      <c r="A61" s="9" t="s">
        <v>1097</v>
      </c>
      <c r="B61" s="9">
        <v>17.795999999999999</v>
      </c>
      <c r="C61" s="9"/>
      <c r="D61" s="9" t="s">
        <v>1098</v>
      </c>
      <c r="E61" s="9" t="s">
        <v>1099</v>
      </c>
      <c r="F61" s="9"/>
      <c r="G61" s="9"/>
      <c r="H61" s="9"/>
      <c r="I61" s="9"/>
      <c r="L61">
        <v>29.013000000000002</v>
      </c>
      <c r="M61" s="9">
        <v>141.08500000000001</v>
      </c>
    </row>
    <row r="62" spans="1:13" x14ac:dyDescent="0.2">
      <c r="A62" t="s">
        <v>1100</v>
      </c>
      <c r="B62">
        <v>36.186999999999998</v>
      </c>
      <c r="D62" t="s">
        <v>1101</v>
      </c>
      <c r="E62" t="s">
        <v>1102</v>
      </c>
      <c r="L62">
        <v>22.878</v>
      </c>
      <c r="M62" s="9">
        <v>327.04000000000002</v>
      </c>
    </row>
    <row r="63" spans="1:13" x14ac:dyDescent="0.2">
      <c r="A63" t="s">
        <v>1103</v>
      </c>
      <c r="B63">
        <v>81.981999999999999</v>
      </c>
      <c r="D63" t="s">
        <v>1104</v>
      </c>
      <c r="E63" t="s">
        <v>1105</v>
      </c>
      <c r="L63">
        <v>20.901</v>
      </c>
      <c r="M63" s="9">
        <v>187.083</v>
      </c>
    </row>
    <row r="64" spans="1:13" x14ac:dyDescent="0.2">
      <c r="A64" t="s">
        <v>1106</v>
      </c>
      <c r="B64">
        <v>0</v>
      </c>
      <c r="D64" t="s">
        <v>1107</v>
      </c>
      <c r="E64" t="s">
        <v>1108</v>
      </c>
    </row>
    <row r="65" spans="1:9" x14ac:dyDescent="0.2">
      <c r="A65" s="9" t="s">
        <v>1109</v>
      </c>
      <c r="B65" s="9">
        <v>73.311999999999998</v>
      </c>
      <c r="C65" s="9"/>
      <c r="D65" s="9" t="s">
        <v>1110</v>
      </c>
      <c r="E65" s="9" t="s">
        <v>1111</v>
      </c>
      <c r="F65" s="9"/>
      <c r="G65" s="9"/>
      <c r="H65" s="9"/>
      <c r="I65" s="9"/>
    </row>
    <row r="66" spans="1:9" x14ac:dyDescent="0.2">
      <c r="A66" s="9" t="s">
        <v>1112</v>
      </c>
      <c r="B66" s="9">
        <v>190.07400000000001</v>
      </c>
      <c r="C66" s="9"/>
      <c r="D66" s="9" t="s">
        <v>1113</v>
      </c>
      <c r="E66" s="9" t="s">
        <v>1114</v>
      </c>
      <c r="F66" s="9"/>
      <c r="G66" s="9"/>
      <c r="H66" s="9"/>
      <c r="I66" s="9"/>
    </row>
    <row r="67" spans="1:9" x14ac:dyDescent="0.2">
      <c r="A67" s="9" t="s">
        <v>1115</v>
      </c>
      <c r="B67" s="9">
        <v>0</v>
      </c>
      <c r="C67" s="9"/>
      <c r="D67" s="9" t="s">
        <v>1116</v>
      </c>
      <c r="E67" s="9" t="s">
        <v>1117</v>
      </c>
      <c r="F67" s="9"/>
      <c r="G67" s="9"/>
      <c r="H67" s="9"/>
      <c r="I67" s="9"/>
    </row>
    <row r="68" spans="1:9" x14ac:dyDescent="0.2">
      <c r="A68" s="9" t="s">
        <v>1118</v>
      </c>
      <c r="B68" s="9">
        <v>66.861000000000004</v>
      </c>
      <c r="C68" s="9"/>
      <c r="D68" s="9" t="s">
        <v>1119</v>
      </c>
      <c r="E68" s="9" t="s">
        <v>1120</v>
      </c>
      <c r="F68" s="9"/>
      <c r="G68" s="9"/>
      <c r="H68" s="9"/>
      <c r="I68" s="9"/>
    </row>
    <row r="69" spans="1:9" x14ac:dyDescent="0.2">
      <c r="A69" s="9" t="s">
        <v>1121</v>
      </c>
      <c r="B69" s="9">
        <v>20.393999999999998</v>
      </c>
      <c r="C69" s="9"/>
      <c r="D69" s="9" t="s">
        <v>1122</v>
      </c>
      <c r="E69" s="9" t="s">
        <v>1123</v>
      </c>
      <c r="F69" s="9"/>
      <c r="G69" s="9"/>
      <c r="H69" s="9"/>
      <c r="I69" s="9"/>
    </row>
    <row r="70" spans="1:9" x14ac:dyDescent="0.2">
      <c r="A70" s="9" t="s">
        <v>1124</v>
      </c>
      <c r="B70" s="9">
        <v>110.501</v>
      </c>
      <c r="C70" s="9"/>
      <c r="D70" s="9" t="s">
        <v>1125</v>
      </c>
      <c r="E70" s="9" t="s">
        <v>1126</v>
      </c>
      <c r="F70" s="9"/>
      <c r="G70" s="9"/>
      <c r="H70" s="9"/>
      <c r="I70" s="9"/>
    </row>
    <row r="71" spans="1:9" x14ac:dyDescent="0.2">
      <c r="A71" t="s">
        <v>1127</v>
      </c>
      <c r="B71">
        <v>124.91200000000001</v>
      </c>
      <c r="D71" t="s">
        <v>1128</v>
      </c>
      <c r="E71" t="s">
        <v>1129</v>
      </c>
    </row>
    <row r="72" spans="1:9" x14ac:dyDescent="0.2">
      <c r="A72" s="9" t="s">
        <v>1130</v>
      </c>
      <c r="B72" s="9">
        <v>293.60399999999998</v>
      </c>
      <c r="C72" s="9"/>
      <c r="D72" s="9" t="s">
        <v>1131</v>
      </c>
      <c r="E72" s="9" t="s">
        <v>1132</v>
      </c>
      <c r="F72" s="9"/>
      <c r="G72" s="9"/>
      <c r="H72" s="9"/>
      <c r="I72" s="9"/>
    </row>
    <row r="73" spans="1:9" x14ac:dyDescent="0.2">
      <c r="A73" s="9" t="s">
        <v>1133</v>
      </c>
      <c r="B73" s="9">
        <v>69.927999999999997</v>
      </c>
      <c r="C73" s="9"/>
      <c r="D73" s="9" t="s">
        <v>1134</v>
      </c>
      <c r="E73" s="9" t="s">
        <v>1135</v>
      </c>
      <c r="F73" s="9"/>
      <c r="G73" s="9"/>
      <c r="H73" s="9"/>
      <c r="I73" s="9"/>
    </row>
    <row r="74" spans="1:9" x14ac:dyDescent="0.2">
      <c r="A74" t="s">
        <v>1136</v>
      </c>
      <c r="B74">
        <v>0</v>
      </c>
      <c r="D74" t="s">
        <v>1137</v>
      </c>
      <c r="E74" t="s">
        <v>1138</v>
      </c>
    </row>
    <row r="75" spans="1:9" x14ac:dyDescent="0.2">
      <c r="A75" t="s">
        <v>1139</v>
      </c>
      <c r="B75">
        <v>0</v>
      </c>
      <c r="D75" t="s">
        <v>1140</v>
      </c>
      <c r="E75" t="s">
        <v>1141</v>
      </c>
    </row>
    <row r="76" spans="1:9" x14ac:dyDescent="0.2">
      <c r="A76" t="s">
        <v>1142</v>
      </c>
      <c r="B76">
        <v>104.29</v>
      </c>
      <c r="D76" t="s">
        <v>1143</v>
      </c>
      <c r="E76" t="s">
        <v>1144</v>
      </c>
    </row>
    <row r="77" spans="1:9" x14ac:dyDescent="0.2">
      <c r="A77" s="9" t="s">
        <v>1145</v>
      </c>
      <c r="B77" s="9">
        <v>56.415999999999997</v>
      </c>
      <c r="C77" s="9"/>
      <c r="D77" s="9" t="s">
        <v>1146</v>
      </c>
      <c r="E77" s="9" t="s">
        <v>1147</v>
      </c>
      <c r="F77" s="9"/>
      <c r="G77" s="9"/>
      <c r="H77" s="9"/>
      <c r="I77" s="9"/>
    </row>
    <row r="78" spans="1:9" x14ac:dyDescent="0.2">
      <c r="A78" s="9" t="s">
        <v>1148</v>
      </c>
      <c r="B78" s="9">
        <v>200.46799999999999</v>
      </c>
      <c r="C78" s="9"/>
      <c r="D78" s="9" t="s">
        <v>1149</v>
      </c>
      <c r="E78" s="9" t="s">
        <v>1150</v>
      </c>
      <c r="F78" s="9"/>
      <c r="G78" s="9"/>
      <c r="H78" s="9"/>
      <c r="I78" s="9"/>
    </row>
    <row r="79" spans="1:9" x14ac:dyDescent="0.2">
      <c r="A79" t="s">
        <v>1151</v>
      </c>
      <c r="B79">
        <v>35.451999999999998</v>
      </c>
      <c r="D79" t="s">
        <v>1152</v>
      </c>
      <c r="E79" t="s">
        <v>1153</v>
      </c>
    </row>
    <row r="80" spans="1:9" x14ac:dyDescent="0.2">
      <c r="A80" t="s">
        <v>1154</v>
      </c>
      <c r="B80">
        <v>0</v>
      </c>
      <c r="D80" t="s">
        <v>1155</v>
      </c>
      <c r="E80" t="s">
        <v>1156</v>
      </c>
    </row>
    <row r="81" spans="1:9" x14ac:dyDescent="0.2">
      <c r="A81" s="9" t="s">
        <v>1157</v>
      </c>
      <c r="B81" s="9">
        <v>150.78200000000001</v>
      </c>
      <c r="C81" s="9"/>
      <c r="D81" s="9" t="s">
        <v>1158</v>
      </c>
      <c r="E81" s="9" t="s">
        <v>1159</v>
      </c>
      <c r="F81" s="9"/>
      <c r="G81" s="9"/>
      <c r="H81" s="9"/>
      <c r="I81" s="9"/>
    </row>
    <row r="82" spans="1:9" x14ac:dyDescent="0.2">
      <c r="A82" t="s">
        <v>1160</v>
      </c>
      <c r="B82">
        <v>0</v>
      </c>
      <c r="D82" t="s">
        <v>1161</v>
      </c>
      <c r="E82" t="s">
        <v>1162</v>
      </c>
    </row>
    <row r="83" spans="1:9" x14ac:dyDescent="0.2">
      <c r="A83" s="9" t="s">
        <v>1163</v>
      </c>
      <c r="B83" s="9">
        <v>70.486000000000004</v>
      </c>
      <c r="C83" s="9"/>
      <c r="D83" s="9" t="s">
        <v>1164</v>
      </c>
      <c r="E83" s="9" t="s">
        <v>1165</v>
      </c>
      <c r="F83" s="9"/>
      <c r="G83" s="9"/>
      <c r="H83" s="9"/>
      <c r="I83" s="9"/>
    </row>
    <row r="84" spans="1:9" x14ac:dyDescent="0.2">
      <c r="A84" s="9" t="s">
        <v>1166</v>
      </c>
      <c r="B84" s="9">
        <v>0</v>
      </c>
      <c r="C84" s="9"/>
      <c r="D84" s="9" t="s">
        <v>1167</v>
      </c>
      <c r="E84" s="9" t="s">
        <v>1168</v>
      </c>
      <c r="F84" s="9"/>
      <c r="G84" s="9"/>
      <c r="H84" s="9"/>
      <c r="I84" s="9"/>
    </row>
    <row r="85" spans="1:9" x14ac:dyDescent="0.2">
      <c r="A85" s="9" t="s">
        <v>1169</v>
      </c>
      <c r="B85" s="9">
        <v>191.494</v>
      </c>
      <c r="C85" s="9"/>
      <c r="D85" s="9" t="s">
        <v>1170</v>
      </c>
      <c r="E85" s="9" t="s">
        <v>1171</v>
      </c>
      <c r="F85" s="9"/>
      <c r="G85" s="9"/>
      <c r="H85" s="9"/>
      <c r="I85" s="9"/>
    </row>
    <row r="86" spans="1:9" x14ac:dyDescent="0.2">
      <c r="A86" s="9" t="s">
        <v>1172</v>
      </c>
      <c r="B86" s="9">
        <v>39.786999999999999</v>
      </c>
      <c r="C86" s="9"/>
      <c r="D86" s="9" t="s">
        <v>1173</v>
      </c>
      <c r="E86" s="9" t="s">
        <v>1174</v>
      </c>
      <c r="F86" s="9"/>
      <c r="G86" s="9"/>
      <c r="H86" s="9"/>
      <c r="I86" s="9"/>
    </row>
    <row r="87" spans="1:9" x14ac:dyDescent="0.2">
      <c r="A87" s="9" t="s">
        <v>1175</v>
      </c>
      <c r="B87" s="9">
        <v>194.46</v>
      </c>
      <c r="C87" s="9"/>
      <c r="D87" s="9" t="s">
        <v>1176</v>
      </c>
      <c r="E87" s="9" t="s">
        <v>1177</v>
      </c>
      <c r="F87" s="9"/>
      <c r="G87" s="9"/>
      <c r="H87" s="9"/>
      <c r="I87" s="9"/>
    </row>
    <row r="88" spans="1:9" x14ac:dyDescent="0.2">
      <c r="A88" s="9" t="s">
        <v>1178</v>
      </c>
      <c r="B88" s="9">
        <v>119.614</v>
      </c>
      <c r="C88" s="9"/>
      <c r="D88" s="9" t="s">
        <v>1179</v>
      </c>
      <c r="E88" s="9" t="s">
        <v>1180</v>
      </c>
      <c r="F88" s="9"/>
      <c r="G88" s="9"/>
      <c r="H88" s="9"/>
      <c r="I88" s="9"/>
    </row>
    <row r="89" spans="1:9" x14ac:dyDescent="0.2">
      <c r="A89" t="s">
        <v>1181</v>
      </c>
      <c r="B89">
        <v>102.655</v>
      </c>
      <c r="D89" t="s">
        <v>1182</v>
      </c>
      <c r="E89" t="s">
        <v>1183</v>
      </c>
    </row>
    <row r="90" spans="1:9" x14ac:dyDescent="0.2">
      <c r="A90" s="9" t="s">
        <v>1184</v>
      </c>
      <c r="B90" s="9">
        <v>279.53399999999999</v>
      </c>
      <c r="C90" s="9"/>
      <c r="D90" s="9" t="s">
        <v>1185</v>
      </c>
      <c r="E90" s="9" t="s">
        <v>1186</v>
      </c>
      <c r="F90" s="9"/>
      <c r="G90" s="9"/>
      <c r="H90" s="9"/>
      <c r="I90" s="9"/>
    </row>
    <row r="91" spans="1:9" x14ac:dyDescent="0.2">
      <c r="A91" s="9" t="s">
        <v>1187</v>
      </c>
      <c r="B91" s="9">
        <v>175.029</v>
      </c>
      <c r="C91" s="9"/>
      <c r="D91" s="9" t="s">
        <v>1188</v>
      </c>
      <c r="E91" s="9" t="s">
        <v>1189</v>
      </c>
      <c r="F91" s="9"/>
      <c r="G91" s="9"/>
      <c r="H91" s="9"/>
      <c r="I91" s="9"/>
    </row>
    <row r="92" spans="1:9" x14ac:dyDescent="0.2">
      <c r="A92" t="s">
        <v>1190</v>
      </c>
      <c r="B92">
        <v>47.201999999999998</v>
      </c>
      <c r="D92" t="s">
        <v>1191</v>
      </c>
      <c r="E92" t="s">
        <v>1192</v>
      </c>
    </row>
    <row r="93" spans="1:9" x14ac:dyDescent="0.2">
      <c r="A93" t="s">
        <v>1193</v>
      </c>
      <c r="B93">
        <v>238.92400000000001</v>
      </c>
      <c r="D93" t="s">
        <v>1194</v>
      </c>
      <c r="E93" t="s">
        <v>1195</v>
      </c>
    </row>
    <row r="94" spans="1:9" x14ac:dyDescent="0.2">
      <c r="A94" s="9" t="s">
        <v>1196</v>
      </c>
      <c r="B94" s="9">
        <v>0</v>
      </c>
      <c r="C94" s="9"/>
      <c r="D94" s="9" t="s">
        <v>1197</v>
      </c>
      <c r="E94" s="9" t="s">
        <v>1198</v>
      </c>
      <c r="F94" s="9"/>
      <c r="G94" s="9"/>
      <c r="H94" s="9"/>
      <c r="I94" s="9"/>
    </row>
    <row r="95" spans="1:9" x14ac:dyDescent="0.2">
      <c r="A95" s="9" t="s">
        <v>1199</v>
      </c>
      <c r="B95" s="9">
        <v>0</v>
      </c>
      <c r="C95" s="9"/>
      <c r="D95" s="9" t="s">
        <v>1200</v>
      </c>
      <c r="E95" s="9" t="s">
        <v>1201</v>
      </c>
      <c r="F95" s="9"/>
      <c r="G95" s="9"/>
      <c r="H95" s="9"/>
      <c r="I95" s="9"/>
    </row>
    <row r="96" spans="1:9" x14ac:dyDescent="0.2">
      <c r="A96" t="s">
        <v>1202</v>
      </c>
      <c r="B96">
        <v>126.57299999999999</v>
      </c>
      <c r="D96" t="s">
        <v>1203</v>
      </c>
      <c r="E96" t="s">
        <v>1204</v>
      </c>
    </row>
    <row r="97" spans="1:9" x14ac:dyDescent="0.2">
      <c r="A97" t="s">
        <v>1205</v>
      </c>
      <c r="B97">
        <v>200.595</v>
      </c>
      <c r="D97" t="s">
        <v>1206</v>
      </c>
      <c r="E97" t="s">
        <v>1207</v>
      </c>
    </row>
    <row r="98" spans="1:9" x14ac:dyDescent="0.2">
      <c r="A98" t="s">
        <v>1208</v>
      </c>
      <c r="B98">
        <v>167.34800000000001</v>
      </c>
      <c r="D98" t="s">
        <v>1209</v>
      </c>
      <c r="E98" t="s">
        <v>1210</v>
      </c>
    </row>
    <row r="99" spans="1:9" x14ac:dyDescent="0.2">
      <c r="A99" t="s">
        <v>1211</v>
      </c>
      <c r="B99">
        <v>110.65300000000001</v>
      </c>
      <c r="D99" t="s">
        <v>1212</v>
      </c>
      <c r="E99" t="s">
        <v>1213</v>
      </c>
    </row>
    <row r="100" spans="1:9" x14ac:dyDescent="0.2">
      <c r="A100" t="s">
        <v>1214</v>
      </c>
      <c r="B100">
        <v>78.876999999999995</v>
      </c>
      <c r="D100" t="s">
        <v>1215</v>
      </c>
      <c r="E100" t="s">
        <v>1216</v>
      </c>
    </row>
    <row r="101" spans="1:9" x14ac:dyDescent="0.2">
      <c r="A101" t="s">
        <v>1217</v>
      </c>
      <c r="B101">
        <v>142.18799999999999</v>
      </c>
      <c r="D101" t="s">
        <v>1218</v>
      </c>
      <c r="E101" t="s">
        <v>1219</v>
      </c>
    </row>
    <row r="102" spans="1:9" x14ac:dyDescent="0.2">
      <c r="A102" s="9" t="s">
        <v>1220</v>
      </c>
      <c r="B102" s="9">
        <v>120.679</v>
      </c>
      <c r="C102" s="9"/>
      <c r="D102" s="9" t="s">
        <v>1221</v>
      </c>
      <c r="E102" s="9" t="s">
        <v>1222</v>
      </c>
      <c r="F102" s="9"/>
      <c r="G102" s="9"/>
      <c r="H102" s="9"/>
      <c r="I102" s="9"/>
    </row>
    <row r="103" spans="1:9" x14ac:dyDescent="0.2">
      <c r="A103" s="9" t="s">
        <v>1223</v>
      </c>
      <c r="B103" s="9">
        <v>141.08500000000001</v>
      </c>
      <c r="C103" s="9"/>
      <c r="D103" s="9" t="s">
        <v>1224</v>
      </c>
      <c r="E103" s="9" t="s">
        <v>1225</v>
      </c>
      <c r="F103" s="9"/>
      <c r="G103" s="9"/>
      <c r="H103" s="9"/>
      <c r="I103" s="9"/>
    </row>
    <row r="104" spans="1:9" x14ac:dyDescent="0.2">
      <c r="A104" t="s">
        <v>1226</v>
      </c>
      <c r="B104">
        <v>163.45699999999999</v>
      </c>
      <c r="D104" t="s">
        <v>1227</v>
      </c>
      <c r="E104" t="s">
        <v>1228</v>
      </c>
    </row>
    <row r="105" spans="1:9" x14ac:dyDescent="0.2">
      <c r="A105" s="9" t="s">
        <v>1229</v>
      </c>
      <c r="B105" s="9">
        <v>327.04000000000002</v>
      </c>
      <c r="C105" s="9"/>
      <c r="D105" s="9" t="s">
        <v>1230</v>
      </c>
      <c r="E105" s="9" t="s">
        <v>1231</v>
      </c>
      <c r="F105" s="9"/>
      <c r="G105" s="9"/>
      <c r="H105" s="9"/>
      <c r="I105" s="9"/>
    </row>
    <row r="106" spans="1:9" x14ac:dyDescent="0.2">
      <c r="A106" s="9" t="s">
        <v>1232</v>
      </c>
      <c r="B106" s="9">
        <v>187.083</v>
      </c>
      <c r="C106" s="9"/>
      <c r="D106" s="9" t="s">
        <v>1233</v>
      </c>
      <c r="E106" s="9" t="s">
        <v>1234</v>
      </c>
      <c r="F106" s="9"/>
      <c r="G106" s="9"/>
      <c r="H106" s="9"/>
      <c r="I106" s="9"/>
    </row>
    <row r="107" spans="1:9" x14ac:dyDescent="0.2">
      <c r="A107" t="s">
        <v>1235</v>
      </c>
      <c r="B107">
        <v>0</v>
      </c>
      <c r="D107" t="s">
        <v>1236</v>
      </c>
      <c r="E107" t="s">
        <v>1237</v>
      </c>
    </row>
    <row r="108" spans="1:9" x14ac:dyDescent="0.2">
      <c r="A108" t="s">
        <v>1238</v>
      </c>
      <c r="B108">
        <v>157.614</v>
      </c>
      <c r="D108" t="s">
        <v>1239</v>
      </c>
      <c r="E108" t="s">
        <v>1240</v>
      </c>
    </row>
    <row r="109" spans="1:9" x14ac:dyDescent="0.2">
      <c r="A109" t="s">
        <v>1241</v>
      </c>
      <c r="B109">
        <v>35.933999999999997</v>
      </c>
      <c r="D109" t="s">
        <v>1242</v>
      </c>
      <c r="E109" t="s">
        <v>1243</v>
      </c>
    </row>
    <row r="110" spans="1:9" x14ac:dyDescent="0.2">
      <c r="A110" t="s">
        <v>1244</v>
      </c>
      <c r="B110">
        <v>7.77</v>
      </c>
      <c r="D110" t="s">
        <v>1245</v>
      </c>
      <c r="E110" t="s">
        <v>1246</v>
      </c>
    </row>
    <row r="111" spans="1:9" x14ac:dyDescent="0.2">
      <c r="A111" t="s">
        <v>1247</v>
      </c>
      <c r="B111">
        <v>266.21300000000002</v>
      </c>
      <c r="D111" t="s">
        <v>1248</v>
      </c>
      <c r="E111" t="s">
        <v>1249</v>
      </c>
    </row>
    <row r="112" spans="1:9" x14ac:dyDescent="0.2">
      <c r="A112" t="s">
        <v>1250</v>
      </c>
      <c r="B112">
        <v>48.558</v>
      </c>
      <c r="D112" t="s">
        <v>1251</v>
      </c>
      <c r="E112" t="s">
        <v>1252</v>
      </c>
    </row>
    <row r="113" spans="1:5" x14ac:dyDescent="0.2">
      <c r="A113" t="s">
        <v>1253</v>
      </c>
      <c r="B113">
        <v>20.001000000000001</v>
      </c>
      <c r="D113" t="s">
        <v>1254</v>
      </c>
      <c r="E113" t="s">
        <v>1255</v>
      </c>
    </row>
    <row r="114" spans="1:5" x14ac:dyDescent="0.2">
      <c r="A114" t="s">
        <v>1256</v>
      </c>
      <c r="B114">
        <v>0</v>
      </c>
      <c r="D114" t="s">
        <v>1257</v>
      </c>
      <c r="E114" t="s">
        <v>1258</v>
      </c>
    </row>
    <row r="115" spans="1:5" x14ac:dyDescent="0.2">
      <c r="A115" t="s">
        <v>1259</v>
      </c>
      <c r="B115">
        <v>131.136</v>
      </c>
      <c r="D115" t="s">
        <v>1260</v>
      </c>
      <c r="E115" t="s">
        <v>1261</v>
      </c>
    </row>
    <row r="116" spans="1:5" x14ac:dyDescent="0.2">
      <c r="A116" t="s">
        <v>1262</v>
      </c>
      <c r="B116">
        <v>126.34399999999999</v>
      </c>
      <c r="D116" t="s">
        <v>1263</v>
      </c>
      <c r="E116" t="s">
        <v>1264</v>
      </c>
    </row>
    <row r="117" spans="1:5" x14ac:dyDescent="0.2">
      <c r="A117" t="s">
        <v>1265</v>
      </c>
      <c r="B117">
        <v>0</v>
      </c>
      <c r="D117" t="s">
        <v>1266</v>
      </c>
      <c r="E117" t="s">
        <v>1267</v>
      </c>
    </row>
    <row r="118" spans="1:5" x14ac:dyDescent="0.2">
      <c r="A118" t="s">
        <v>1268</v>
      </c>
      <c r="B118">
        <v>235.476</v>
      </c>
      <c r="D118" t="s">
        <v>1269</v>
      </c>
      <c r="E118" t="s">
        <v>1270</v>
      </c>
    </row>
    <row r="119" spans="1:5" x14ac:dyDescent="0.2">
      <c r="A119" t="s">
        <v>1271</v>
      </c>
      <c r="B119">
        <v>373.19</v>
      </c>
      <c r="D119" t="s">
        <v>1272</v>
      </c>
      <c r="E119" t="s">
        <v>1273</v>
      </c>
    </row>
    <row r="120" spans="1:5" x14ac:dyDescent="0.2">
      <c r="A120" t="s">
        <v>1274</v>
      </c>
      <c r="B120">
        <v>29.013000000000002</v>
      </c>
      <c r="D120" t="s">
        <v>1275</v>
      </c>
      <c r="E120" t="s">
        <v>1276</v>
      </c>
    </row>
    <row r="121" spans="1:5" x14ac:dyDescent="0.2">
      <c r="A121" t="s">
        <v>1277</v>
      </c>
      <c r="B121">
        <v>22.878</v>
      </c>
      <c r="D121" t="s">
        <v>1278</v>
      </c>
      <c r="E121" t="s">
        <v>1279</v>
      </c>
    </row>
    <row r="122" spans="1:5" x14ac:dyDescent="0.2">
      <c r="A122" t="s">
        <v>1280</v>
      </c>
      <c r="B122">
        <v>20.901</v>
      </c>
      <c r="D122" t="s">
        <v>1281</v>
      </c>
      <c r="E122" t="s">
        <v>1282</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B48823-FC4D-164D-A8E8-D652ECED811B}">
  <dimension ref="A1:N123"/>
  <sheetViews>
    <sheetView workbookViewId="0">
      <selection activeCell="D10" sqref="D10"/>
    </sheetView>
  </sheetViews>
  <sheetFormatPr baseColWidth="10" defaultRowHeight="16" x14ac:dyDescent="0.2"/>
  <sheetData>
    <row r="1" spans="1:14" x14ac:dyDescent="0.2">
      <c r="A1" s="2" t="s">
        <v>1407</v>
      </c>
    </row>
    <row r="3" spans="1:14" x14ac:dyDescent="0.2">
      <c r="D3" t="s">
        <v>834</v>
      </c>
      <c r="E3" t="s">
        <v>403</v>
      </c>
      <c r="F3" t="s">
        <v>1284</v>
      </c>
    </row>
    <row r="4" spans="1:14" x14ac:dyDescent="0.2">
      <c r="A4">
        <v>1</v>
      </c>
      <c r="B4" t="s">
        <v>1285</v>
      </c>
      <c r="D4">
        <v>193.46299999999999</v>
      </c>
      <c r="E4">
        <v>100.289</v>
      </c>
      <c r="F4">
        <f>D4-E4</f>
        <v>93.173999999999992</v>
      </c>
      <c r="J4" t="s">
        <v>902</v>
      </c>
      <c r="K4" t="s">
        <v>925</v>
      </c>
      <c r="M4" t="s">
        <v>1286</v>
      </c>
      <c r="N4" t="s">
        <v>1287</v>
      </c>
    </row>
    <row r="5" spans="1:14" x14ac:dyDescent="0.2">
      <c r="A5">
        <v>2</v>
      </c>
      <c r="B5" t="s">
        <v>1288</v>
      </c>
      <c r="D5">
        <v>208.38900000000001</v>
      </c>
      <c r="E5">
        <v>100.289</v>
      </c>
      <c r="F5">
        <f t="shared" ref="F5:F68" si="0">D5-E5</f>
        <v>108.10000000000001</v>
      </c>
      <c r="J5">
        <v>65.231000000000009</v>
      </c>
      <c r="K5">
        <v>148.89699999999999</v>
      </c>
      <c r="M5">
        <f>AVERAGE(J5:J24)</f>
        <v>152.28990000000002</v>
      </c>
      <c r="N5">
        <f>AVERAGE(K5:K24)</f>
        <v>173.51830000000001</v>
      </c>
    </row>
    <row r="6" spans="1:14" x14ac:dyDescent="0.2">
      <c r="A6">
        <v>3</v>
      </c>
      <c r="B6" t="s">
        <v>1289</v>
      </c>
      <c r="D6">
        <v>387.95699999999999</v>
      </c>
      <c r="E6">
        <v>100.289</v>
      </c>
      <c r="F6">
        <f t="shared" si="0"/>
        <v>287.66800000000001</v>
      </c>
      <c r="J6">
        <v>32.114999999999995</v>
      </c>
      <c r="K6">
        <v>389.85700000000003</v>
      </c>
      <c r="M6">
        <f>AVERAGE(J26:J45)</f>
        <v>198.05085000000003</v>
      </c>
      <c r="N6">
        <f>AVERAGE(K26:K45)</f>
        <v>160.45049999999998</v>
      </c>
    </row>
    <row r="7" spans="1:14" x14ac:dyDescent="0.2">
      <c r="A7">
        <v>4</v>
      </c>
      <c r="B7" t="s">
        <v>1290</v>
      </c>
      <c r="D7">
        <v>165.24299999999999</v>
      </c>
      <c r="E7">
        <v>100.289</v>
      </c>
      <c r="F7">
        <f t="shared" si="0"/>
        <v>64.953999999999994</v>
      </c>
      <c r="J7">
        <v>56.766000000000005</v>
      </c>
      <c r="K7">
        <v>18.757000000000005</v>
      </c>
      <c r="M7">
        <f>AVERAGE(J47:J66)</f>
        <v>110.4248</v>
      </c>
      <c r="N7">
        <f>AVERAGE(K47:K66)</f>
        <v>171.36314999999999</v>
      </c>
    </row>
    <row r="8" spans="1:14" x14ac:dyDescent="0.2">
      <c r="A8">
        <v>5</v>
      </c>
      <c r="B8" t="s">
        <v>1291</v>
      </c>
      <c r="D8">
        <v>132.95599999999999</v>
      </c>
      <c r="E8">
        <v>100.289</v>
      </c>
      <c r="F8">
        <f t="shared" si="0"/>
        <v>32.666999999999987</v>
      </c>
      <c r="J8">
        <v>195.70500000000004</v>
      </c>
      <c r="K8">
        <v>626.89200000000005</v>
      </c>
    </row>
    <row r="9" spans="1:14" x14ac:dyDescent="0.2">
      <c r="A9">
        <v>6</v>
      </c>
      <c r="B9" t="s">
        <v>1292</v>
      </c>
      <c r="D9">
        <v>360.952</v>
      </c>
      <c r="E9">
        <v>100.289</v>
      </c>
      <c r="F9">
        <f t="shared" si="0"/>
        <v>260.66300000000001</v>
      </c>
      <c r="J9">
        <v>125.843</v>
      </c>
      <c r="K9">
        <v>77.780999999999992</v>
      </c>
    </row>
    <row r="10" spans="1:14" x14ac:dyDescent="0.2">
      <c r="A10">
        <v>7</v>
      </c>
      <c r="B10" t="s">
        <v>1293</v>
      </c>
      <c r="D10">
        <v>304.584</v>
      </c>
      <c r="E10">
        <v>100.289</v>
      </c>
      <c r="F10">
        <f t="shared" si="0"/>
        <v>204.29500000000002</v>
      </c>
      <c r="J10">
        <v>72.67</v>
      </c>
      <c r="K10">
        <v>130.09399999999999</v>
      </c>
    </row>
    <row r="11" spans="1:14" x14ac:dyDescent="0.2">
      <c r="A11">
        <v>8</v>
      </c>
      <c r="B11" t="s">
        <v>1294</v>
      </c>
      <c r="D11">
        <v>182.964</v>
      </c>
      <c r="E11">
        <v>100.289</v>
      </c>
      <c r="F11">
        <f t="shared" si="0"/>
        <v>82.674999999999997</v>
      </c>
      <c r="J11">
        <v>495.86900000000003</v>
      </c>
      <c r="K11">
        <v>62.321999999999989</v>
      </c>
    </row>
    <row r="12" spans="1:14" x14ac:dyDescent="0.2">
      <c r="A12">
        <v>9</v>
      </c>
      <c r="B12" t="s">
        <v>1295</v>
      </c>
      <c r="D12">
        <v>123.256</v>
      </c>
      <c r="E12">
        <v>100.289</v>
      </c>
      <c r="F12">
        <f t="shared" si="0"/>
        <v>22.966999999999999</v>
      </c>
      <c r="J12">
        <v>515.40499999999997</v>
      </c>
      <c r="K12">
        <v>16.162999999999997</v>
      </c>
    </row>
    <row r="13" spans="1:14" x14ac:dyDescent="0.2">
      <c r="A13">
        <v>10</v>
      </c>
      <c r="B13" t="s">
        <v>1296</v>
      </c>
      <c r="D13">
        <v>154.142</v>
      </c>
      <c r="E13">
        <v>100.289</v>
      </c>
      <c r="F13">
        <f t="shared" si="0"/>
        <v>53.852999999999994</v>
      </c>
      <c r="J13">
        <v>236.34300000000002</v>
      </c>
      <c r="K13">
        <v>126.52999999999999</v>
      </c>
    </row>
    <row r="14" spans="1:14" x14ac:dyDescent="0.2">
      <c r="A14">
        <v>11</v>
      </c>
      <c r="B14" t="s">
        <v>1297</v>
      </c>
      <c r="D14">
        <v>150.25200000000001</v>
      </c>
      <c r="E14">
        <v>100.289</v>
      </c>
      <c r="F14">
        <f t="shared" si="0"/>
        <v>49.963000000000008</v>
      </c>
      <c r="J14">
        <v>61.831000000000003</v>
      </c>
      <c r="K14">
        <v>155.09100000000001</v>
      </c>
    </row>
    <row r="15" spans="1:14" x14ac:dyDescent="0.2">
      <c r="A15">
        <v>12</v>
      </c>
      <c r="B15" t="s">
        <v>1298</v>
      </c>
      <c r="D15">
        <v>157.77799999999999</v>
      </c>
      <c r="E15">
        <v>100.289</v>
      </c>
      <c r="F15">
        <f t="shared" si="0"/>
        <v>57.48899999999999</v>
      </c>
      <c r="J15">
        <v>23.659999999999997</v>
      </c>
      <c r="K15">
        <v>104.63799999999999</v>
      </c>
    </row>
    <row r="16" spans="1:14" x14ac:dyDescent="0.2">
      <c r="A16">
        <v>13</v>
      </c>
      <c r="B16" t="s">
        <v>1299</v>
      </c>
      <c r="D16">
        <v>293.24200000000002</v>
      </c>
      <c r="E16">
        <v>100.289</v>
      </c>
      <c r="F16">
        <f t="shared" si="0"/>
        <v>192.95300000000003</v>
      </c>
      <c r="J16">
        <v>232.15700000000004</v>
      </c>
      <c r="K16">
        <v>276.84800000000001</v>
      </c>
    </row>
    <row r="17" spans="1:11" x14ac:dyDescent="0.2">
      <c r="A17">
        <v>14</v>
      </c>
      <c r="B17" t="s">
        <v>1300</v>
      </c>
      <c r="D17">
        <v>177.82599999999999</v>
      </c>
      <c r="E17">
        <v>100.289</v>
      </c>
      <c r="F17">
        <f t="shared" si="0"/>
        <v>77.536999999999992</v>
      </c>
      <c r="J17">
        <v>54.777000000000001</v>
      </c>
      <c r="K17">
        <v>194.74799999999999</v>
      </c>
    </row>
    <row r="18" spans="1:11" x14ac:dyDescent="0.2">
      <c r="A18">
        <v>15</v>
      </c>
      <c r="B18" t="s">
        <v>1301</v>
      </c>
      <c r="D18">
        <v>363.86</v>
      </c>
      <c r="E18">
        <v>100.289</v>
      </c>
      <c r="F18">
        <f t="shared" si="0"/>
        <v>263.57100000000003</v>
      </c>
      <c r="J18">
        <v>181.29900000000004</v>
      </c>
      <c r="K18">
        <v>32.097999999999999</v>
      </c>
    </row>
    <row r="19" spans="1:11" x14ac:dyDescent="0.2">
      <c r="A19">
        <v>16</v>
      </c>
      <c r="B19" t="s">
        <v>1302</v>
      </c>
      <c r="D19">
        <v>207.82</v>
      </c>
      <c r="E19">
        <v>100.289</v>
      </c>
      <c r="F19">
        <f t="shared" si="0"/>
        <v>107.53099999999999</v>
      </c>
      <c r="J19">
        <v>297.524</v>
      </c>
      <c r="K19">
        <v>19.173999999999992</v>
      </c>
    </row>
    <row r="20" spans="1:11" x14ac:dyDescent="0.2">
      <c r="A20">
        <v>17</v>
      </c>
      <c r="B20" t="s">
        <v>1303</v>
      </c>
      <c r="D20">
        <v>233.22499999999999</v>
      </c>
      <c r="E20">
        <v>100.289</v>
      </c>
      <c r="F20">
        <f t="shared" si="0"/>
        <v>132.93599999999998</v>
      </c>
      <c r="J20">
        <v>132.61399999999998</v>
      </c>
      <c r="K20">
        <v>43.177000000000007</v>
      </c>
    </row>
    <row r="21" spans="1:11" x14ac:dyDescent="0.2">
      <c r="A21">
        <v>18</v>
      </c>
      <c r="B21" t="s">
        <v>1304</v>
      </c>
      <c r="D21">
        <v>147.173</v>
      </c>
      <c r="E21">
        <v>100.289</v>
      </c>
      <c r="F21">
        <f t="shared" si="0"/>
        <v>46.884</v>
      </c>
      <c r="J21">
        <v>56.677000000000007</v>
      </c>
      <c r="K21">
        <v>486.93700000000001</v>
      </c>
    </row>
    <row r="22" spans="1:11" x14ac:dyDescent="0.2">
      <c r="A22">
        <v>19</v>
      </c>
      <c r="B22" t="s">
        <v>1305</v>
      </c>
      <c r="D22">
        <v>127.729</v>
      </c>
      <c r="E22">
        <v>100.289</v>
      </c>
      <c r="F22">
        <f t="shared" si="0"/>
        <v>27.439999999999998</v>
      </c>
      <c r="J22">
        <v>20.551000000000002</v>
      </c>
      <c r="K22">
        <v>144.71100000000001</v>
      </c>
    </row>
    <row r="23" spans="1:11" x14ac:dyDescent="0.2">
      <c r="A23">
        <v>20</v>
      </c>
      <c r="B23" t="s">
        <v>1306</v>
      </c>
      <c r="D23">
        <v>141.465</v>
      </c>
      <c r="E23">
        <v>100.289</v>
      </c>
      <c r="F23">
        <f t="shared" si="0"/>
        <v>41.176000000000002</v>
      </c>
      <c r="J23">
        <v>94.434999999999988</v>
      </c>
      <c r="K23">
        <v>177.41500000000002</v>
      </c>
    </row>
    <row r="24" spans="1:11" x14ac:dyDescent="0.2">
      <c r="A24">
        <v>21</v>
      </c>
      <c r="B24" t="s">
        <v>1307</v>
      </c>
      <c r="D24">
        <v>163.774</v>
      </c>
      <c r="E24">
        <v>100.289</v>
      </c>
      <c r="F24">
        <f t="shared" si="0"/>
        <v>63.484999999999999</v>
      </c>
      <c r="J24">
        <v>94.326000000000008</v>
      </c>
      <c r="K24">
        <v>238.23599999999999</v>
      </c>
    </row>
    <row r="25" spans="1:11" x14ac:dyDescent="0.2">
      <c r="A25">
        <v>22</v>
      </c>
      <c r="B25" t="s">
        <v>1308</v>
      </c>
      <c r="D25">
        <v>352.99</v>
      </c>
      <c r="E25">
        <v>100.289</v>
      </c>
      <c r="F25">
        <f t="shared" si="0"/>
        <v>252.70100000000002</v>
      </c>
    </row>
    <row r="26" spans="1:11" x14ac:dyDescent="0.2">
      <c r="A26">
        <v>23</v>
      </c>
      <c r="B26" t="s">
        <v>1309</v>
      </c>
      <c r="D26">
        <v>338.95800000000003</v>
      </c>
      <c r="E26">
        <v>100.289</v>
      </c>
      <c r="F26">
        <f t="shared" si="0"/>
        <v>238.66900000000004</v>
      </c>
      <c r="J26">
        <v>572.255</v>
      </c>
      <c r="K26">
        <v>172.30600000000004</v>
      </c>
    </row>
    <row r="27" spans="1:11" x14ac:dyDescent="0.2">
      <c r="A27">
        <v>24</v>
      </c>
      <c r="B27" t="s">
        <v>1310</v>
      </c>
      <c r="D27">
        <v>488.63400000000001</v>
      </c>
      <c r="E27">
        <v>100.289</v>
      </c>
      <c r="F27">
        <f t="shared" si="0"/>
        <v>388.34500000000003</v>
      </c>
      <c r="J27">
        <v>241.60000000000002</v>
      </c>
      <c r="K27">
        <v>92.571000000000012</v>
      </c>
    </row>
    <row r="28" spans="1:11" x14ac:dyDescent="0.2">
      <c r="A28">
        <v>25</v>
      </c>
      <c r="B28" t="s">
        <v>1311</v>
      </c>
      <c r="D28">
        <v>180.36799999999999</v>
      </c>
      <c r="E28">
        <v>100.289</v>
      </c>
      <c r="F28">
        <f t="shared" si="0"/>
        <v>80.078999999999994</v>
      </c>
      <c r="J28">
        <v>179.64800000000002</v>
      </c>
      <c r="K28">
        <v>79.798999999999992</v>
      </c>
    </row>
    <row r="29" spans="1:11" x14ac:dyDescent="0.2">
      <c r="A29">
        <v>26</v>
      </c>
      <c r="B29" t="s">
        <v>1312</v>
      </c>
      <c r="D29">
        <v>202.63200000000001</v>
      </c>
      <c r="E29">
        <v>100.289</v>
      </c>
      <c r="F29">
        <f t="shared" si="0"/>
        <v>102.343</v>
      </c>
      <c r="J29">
        <v>113.48700000000001</v>
      </c>
      <c r="K29">
        <v>129.173</v>
      </c>
    </row>
    <row r="30" spans="1:11" x14ac:dyDescent="0.2">
      <c r="A30">
        <v>27</v>
      </c>
      <c r="B30" t="s">
        <v>1313</v>
      </c>
      <c r="D30">
        <v>182.43100000000001</v>
      </c>
      <c r="E30">
        <v>100.289</v>
      </c>
      <c r="F30">
        <f t="shared" si="0"/>
        <v>82.14200000000001</v>
      </c>
      <c r="J30">
        <v>162.72700000000003</v>
      </c>
      <c r="K30">
        <v>86.103999999999999</v>
      </c>
    </row>
    <row r="31" spans="1:11" x14ac:dyDescent="0.2">
      <c r="A31">
        <v>28</v>
      </c>
      <c r="B31" t="s">
        <v>1314</v>
      </c>
      <c r="D31">
        <v>238.40600000000001</v>
      </c>
      <c r="E31">
        <v>100.289</v>
      </c>
      <c r="F31">
        <f t="shared" si="0"/>
        <v>138.11700000000002</v>
      </c>
      <c r="J31">
        <v>104.092</v>
      </c>
      <c r="K31">
        <v>116.82199999999999</v>
      </c>
    </row>
    <row r="32" spans="1:11" x14ac:dyDescent="0.2">
      <c r="A32">
        <v>29</v>
      </c>
      <c r="B32" t="s">
        <v>1315</v>
      </c>
      <c r="D32">
        <v>359.79399999999998</v>
      </c>
      <c r="E32">
        <v>100.289</v>
      </c>
      <c r="F32">
        <f t="shared" si="0"/>
        <v>259.505</v>
      </c>
      <c r="J32">
        <v>83.535999999999987</v>
      </c>
      <c r="K32">
        <v>296.65800000000002</v>
      </c>
    </row>
    <row r="33" spans="1:11" x14ac:dyDescent="0.2">
      <c r="A33">
        <v>30</v>
      </c>
      <c r="B33" t="s">
        <v>1316</v>
      </c>
      <c r="D33">
        <v>193.63399999999999</v>
      </c>
      <c r="E33">
        <v>100.289</v>
      </c>
      <c r="F33">
        <f t="shared" si="0"/>
        <v>93.344999999999985</v>
      </c>
      <c r="J33">
        <v>87.713999999999984</v>
      </c>
      <c r="K33">
        <v>318.21899999999999</v>
      </c>
    </row>
    <row r="34" spans="1:11" x14ac:dyDescent="0.2">
      <c r="A34">
        <v>31</v>
      </c>
      <c r="B34" t="s">
        <v>1317</v>
      </c>
      <c r="D34">
        <v>623.21699999999998</v>
      </c>
      <c r="E34">
        <v>100.289</v>
      </c>
      <c r="F34">
        <f t="shared" si="0"/>
        <v>522.928</v>
      </c>
      <c r="J34">
        <v>358.02100000000002</v>
      </c>
      <c r="K34">
        <v>116.617</v>
      </c>
    </row>
    <row r="35" spans="1:11" x14ac:dyDescent="0.2">
      <c r="A35">
        <v>32</v>
      </c>
      <c r="B35" t="s">
        <v>1318</v>
      </c>
      <c r="D35">
        <v>214.00700000000001</v>
      </c>
      <c r="E35">
        <v>100.289</v>
      </c>
      <c r="F35">
        <f t="shared" si="0"/>
        <v>113.718</v>
      </c>
      <c r="J35">
        <v>154.98099999999999</v>
      </c>
      <c r="K35">
        <v>351.06200000000001</v>
      </c>
    </row>
    <row r="36" spans="1:11" x14ac:dyDescent="0.2">
      <c r="A36">
        <v>33</v>
      </c>
      <c r="B36" t="s">
        <v>1319</v>
      </c>
      <c r="D36">
        <v>163.76300000000001</v>
      </c>
      <c r="E36">
        <v>100.289</v>
      </c>
      <c r="F36">
        <f t="shared" si="0"/>
        <v>63.474000000000004</v>
      </c>
      <c r="J36">
        <v>433.09100000000001</v>
      </c>
      <c r="K36">
        <v>274.28500000000003</v>
      </c>
    </row>
    <row r="37" spans="1:11" x14ac:dyDescent="0.2">
      <c r="A37">
        <v>34</v>
      </c>
      <c r="B37" t="s">
        <v>1320</v>
      </c>
      <c r="D37">
        <v>189.73099999999999</v>
      </c>
      <c r="E37">
        <v>100.289</v>
      </c>
      <c r="F37">
        <f t="shared" si="0"/>
        <v>89.441999999999993</v>
      </c>
      <c r="J37">
        <v>103.456</v>
      </c>
      <c r="K37">
        <v>256.49900000000002</v>
      </c>
    </row>
    <row r="38" spans="1:11" x14ac:dyDescent="0.2">
      <c r="A38">
        <v>35</v>
      </c>
      <c r="B38" t="s">
        <v>1321</v>
      </c>
      <c r="D38">
        <v>174.40100000000001</v>
      </c>
      <c r="E38">
        <v>100.289</v>
      </c>
      <c r="F38">
        <f t="shared" si="0"/>
        <v>74.112000000000009</v>
      </c>
      <c r="J38">
        <v>390.50600000000003</v>
      </c>
      <c r="K38">
        <v>97.546000000000006</v>
      </c>
    </row>
    <row r="39" spans="1:11" x14ac:dyDescent="0.2">
      <c r="A39">
        <v>36</v>
      </c>
      <c r="B39" t="s">
        <v>1322</v>
      </c>
      <c r="D39">
        <v>211.82499999999999</v>
      </c>
      <c r="E39">
        <v>100.289</v>
      </c>
      <c r="F39">
        <f t="shared" si="0"/>
        <v>111.53599999999999</v>
      </c>
      <c r="J39">
        <v>150.69600000000003</v>
      </c>
      <c r="K39">
        <v>140.471</v>
      </c>
    </row>
    <row r="40" spans="1:11" x14ac:dyDescent="0.2">
      <c r="A40">
        <v>37</v>
      </c>
      <c r="B40" t="s">
        <v>1323</v>
      </c>
      <c r="D40">
        <v>354.82400000000001</v>
      </c>
      <c r="E40">
        <v>100.289</v>
      </c>
      <c r="F40">
        <f t="shared" si="0"/>
        <v>254.53500000000003</v>
      </c>
      <c r="J40">
        <v>302.649</v>
      </c>
      <c r="K40">
        <v>64.165000000000006</v>
      </c>
    </row>
    <row r="41" spans="1:11" x14ac:dyDescent="0.2">
      <c r="A41">
        <v>38</v>
      </c>
      <c r="B41" t="s">
        <v>1324</v>
      </c>
      <c r="D41">
        <v>310.017</v>
      </c>
      <c r="E41">
        <v>100.289</v>
      </c>
      <c r="F41">
        <f t="shared" si="0"/>
        <v>209.72800000000001</v>
      </c>
      <c r="J41">
        <v>52.529000000000011</v>
      </c>
      <c r="K41">
        <v>83.775999999999996</v>
      </c>
    </row>
    <row r="42" spans="1:11" x14ac:dyDescent="0.2">
      <c r="A42">
        <v>39</v>
      </c>
      <c r="B42" t="s">
        <v>1325</v>
      </c>
      <c r="D42">
        <v>330.98500000000001</v>
      </c>
      <c r="E42">
        <v>100.289</v>
      </c>
      <c r="F42">
        <f t="shared" si="0"/>
        <v>230.69600000000003</v>
      </c>
      <c r="J42">
        <v>301.77500000000003</v>
      </c>
      <c r="K42">
        <v>56.352999999999994</v>
      </c>
    </row>
    <row r="43" spans="1:11" x14ac:dyDescent="0.2">
      <c r="A43">
        <v>40</v>
      </c>
      <c r="B43" t="s">
        <v>1326</v>
      </c>
      <c r="D43">
        <v>158.65199999999999</v>
      </c>
      <c r="E43">
        <v>100.289</v>
      </c>
      <c r="F43">
        <f t="shared" si="0"/>
        <v>58.362999999999985</v>
      </c>
      <c r="J43">
        <v>41.742000000000004</v>
      </c>
      <c r="K43">
        <v>230.37900000000002</v>
      </c>
    </row>
    <row r="44" spans="1:11" x14ac:dyDescent="0.2">
      <c r="A44">
        <v>41</v>
      </c>
      <c r="B44" t="s">
        <v>1327</v>
      </c>
      <c r="D44">
        <v>672.54399999999998</v>
      </c>
      <c r="E44">
        <v>100.289</v>
      </c>
      <c r="F44">
        <f t="shared" si="0"/>
        <v>572.255</v>
      </c>
      <c r="J44">
        <v>41.131999999999991</v>
      </c>
      <c r="K44">
        <v>107.188</v>
      </c>
    </row>
    <row r="45" spans="1:11" x14ac:dyDescent="0.2">
      <c r="A45">
        <v>42</v>
      </c>
      <c r="B45" t="s">
        <v>1328</v>
      </c>
      <c r="D45">
        <v>341.88900000000001</v>
      </c>
      <c r="E45">
        <v>100.289</v>
      </c>
      <c r="F45">
        <f t="shared" si="0"/>
        <v>241.60000000000002</v>
      </c>
      <c r="J45">
        <v>85.38000000000001</v>
      </c>
      <c r="K45">
        <v>139.017</v>
      </c>
    </row>
    <row r="46" spans="1:11" x14ac:dyDescent="0.2">
      <c r="A46">
        <v>43</v>
      </c>
      <c r="B46" t="s">
        <v>1329</v>
      </c>
      <c r="D46">
        <v>279.93700000000001</v>
      </c>
      <c r="E46">
        <v>100.289</v>
      </c>
      <c r="F46">
        <f t="shared" si="0"/>
        <v>179.64800000000002</v>
      </c>
    </row>
    <row r="47" spans="1:11" x14ac:dyDescent="0.2">
      <c r="A47">
        <v>44</v>
      </c>
      <c r="B47" t="s">
        <v>1330</v>
      </c>
      <c r="D47">
        <v>213.77600000000001</v>
      </c>
      <c r="E47">
        <v>100.289</v>
      </c>
      <c r="F47">
        <f t="shared" si="0"/>
        <v>113.48700000000001</v>
      </c>
      <c r="J47">
        <v>93.173999999999992</v>
      </c>
      <c r="K47">
        <v>63.484999999999999</v>
      </c>
    </row>
    <row r="48" spans="1:11" x14ac:dyDescent="0.2">
      <c r="A48">
        <v>45</v>
      </c>
      <c r="B48" t="s">
        <v>1331</v>
      </c>
      <c r="D48">
        <v>263.01600000000002</v>
      </c>
      <c r="E48">
        <v>100.289</v>
      </c>
      <c r="F48">
        <f t="shared" si="0"/>
        <v>162.72700000000003</v>
      </c>
      <c r="J48">
        <v>108.10000000000001</v>
      </c>
      <c r="K48">
        <v>252.70100000000002</v>
      </c>
    </row>
    <row r="49" spans="1:11" x14ac:dyDescent="0.2">
      <c r="A49">
        <v>46</v>
      </c>
      <c r="B49" t="s">
        <v>1332</v>
      </c>
      <c r="D49">
        <v>204.381</v>
      </c>
      <c r="E49">
        <v>100.289</v>
      </c>
      <c r="F49">
        <f t="shared" si="0"/>
        <v>104.092</v>
      </c>
      <c r="J49">
        <v>287.66800000000001</v>
      </c>
      <c r="K49">
        <v>238.66900000000004</v>
      </c>
    </row>
    <row r="50" spans="1:11" x14ac:dyDescent="0.2">
      <c r="A50">
        <v>47</v>
      </c>
      <c r="B50" t="s">
        <v>1333</v>
      </c>
      <c r="D50">
        <v>183.82499999999999</v>
      </c>
      <c r="E50">
        <v>100.289</v>
      </c>
      <c r="F50">
        <f t="shared" si="0"/>
        <v>83.535999999999987</v>
      </c>
      <c r="J50">
        <v>64.953999999999994</v>
      </c>
      <c r="K50">
        <v>388.34500000000003</v>
      </c>
    </row>
    <row r="51" spans="1:11" x14ac:dyDescent="0.2">
      <c r="A51">
        <v>48</v>
      </c>
      <c r="B51" t="s">
        <v>1334</v>
      </c>
      <c r="D51">
        <v>188.00299999999999</v>
      </c>
      <c r="E51">
        <v>100.289</v>
      </c>
      <c r="F51">
        <f t="shared" si="0"/>
        <v>87.713999999999984</v>
      </c>
      <c r="J51">
        <v>32.666999999999987</v>
      </c>
      <c r="K51">
        <v>80.078999999999994</v>
      </c>
    </row>
    <row r="52" spans="1:11" x14ac:dyDescent="0.2">
      <c r="A52">
        <v>49</v>
      </c>
      <c r="B52" t="s">
        <v>1335</v>
      </c>
      <c r="D52">
        <v>458.31</v>
      </c>
      <c r="E52">
        <v>100.289</v>
      </c>
      <c r="F52">
        <f t="shared" si="0"/>
        <v>358.02100000000002</v>
      </c>
      <c r="J52">
        <v>260.66300000000001</v>
      </c>
      <c r="K52">
        <v>102.343</v>
      </c>
    </row>
    <row r="53" spans="1:11" x14ac:dyDescent="0.2">
      <c r="A53">
        <v>50</v>
      </c>
      <c r="B53" t="s">
        <v>1336</v>
      </c>
      <c r="D53">
        <v>255.27</v>
      </c>
      <c r="E53">
        <v>100.289</v>
      </c>
      <c r="F53">
        <f t="shared" si="0"/>
        <v>154.98099999999999</v>
      </c>
      <c r="J53">
        <v>204.29500000000002</v>
      </c>
      <c r="K53">
        <v>82.14200000000001</v>
      </c>
    </row>
    <row r="54" spans="1:11" x14ac:dyDescent="0.2">
      <c r="A54">
        <v>51</v>
      </c>
      <c r="B54" t="s">
        <v>1337</v>
      </c>
      <c r="D54">
        <v>533.38</v>
      </c>
      <c r="E54">
        <v>100.289</v>
      </c>
      <c r="F54">
        <f t="shared" si="0"/>
        <v>433.09100000000001</v>
      </c>
      <c r="J54">
        <v>82.674999999999997</v>
      </c>
      <c r="K54">
        <v>138.11700000000002</v>
      </c>
    </row>
    <row r="55" spans="1:11" x14ac:dyDescent="0.2">
      <c r="A55">
        <v>52</v>
      </c>
      <c r="B55" t="s">
        <v>1338</v>
      </c>
      <c r="D55">
        <v>203.745</v>
      </c>
      <c r="E55">
        <v>100.289</v>
      </c>
      <c r="F55">
        <f t="shared" si="0"/>
        <v>103.456</v>
      </c>
      <c r="J55">
        <v>22.966999999999999</v>
      </c>
      <c r="K55">
        <v>259.505</v>
      </c>
    </row>
    <row r="56" spans="1:11" x14ac:dyDescent="0.2">
      <c r="A56">
        <v>53</v>
      </c>
      <c r="B56" t="s">
        <v>1339</v>
      </c>
      <c r="D56">
        <v>490.79500000000002</v>
      </c>
      <c r="E56">
        <v>100.289</v>
      </c>
      <c r="F56">
        <f t="shared" si="0"/>
        <v>390.50600000000003</v>
      </c>
      <c r="J56">
        <v>53.852999999999994</v>
      </c>
      <c r="K56">
        <v>93.344999999999985</v>
      </c>
    </row>
    <row r="57" spans="1:11" x14ac:dyDescent="0.2">
      <c r="A57">
        <v>54</v>
      </c>
      <c r="B57" t="s">
        <v>1340</v>
      </c>
      <c r="D57">
        <v>250.98500000000001</v>
      </c>
      <c r="E57">
        <v>100.289</v>
      </c>
      <c r="F57">
        <f t="shared" si="0"/>
        <v>150.69600000000003</v>
      </c>
      <c r="J57">
        <v>49.963000000000008</v>
      </c>
      <c r="K57">
        <v>522.928</v>
      </c>
    </row>
    <row r="58" spans="1:11" x14ac:dyDescent="0.2">
      <c r="A58">
        <v>55</v>
      </c>
      <c r="B58" t="s">
        <v>1341</v>
      </c>
      <c r="D58">
        <v>402.93799999999999</v>
      </c>
      <c r="E58">
        <v>100.289</v>
      </c>
      <c r="F58">
        <f t="shared" si="0"/>
        <v>302.649</v>
      </c>
      <c r="J58">
        <v>57.48899999999999</v>
      </c>
      <c r="K58">
        <v>113.718</v>
      </c>
    </row>
    <row r="59" spans="1:11" x14ac:dyDescent="0.2">
      <c r="A59">
        <v>56</v>
      </c>
      <c r="B59" t="s">
        <v>1342</v>
      </c>
      <c r="D59">
        <v>152.81800000000001</v>
      </c>
      <c r="E59">
        <v>100.289</v>
      </c>
      <c r="F59">
        <f t="shared" si="0"/>
        <v>52.529000000000011</v>
      </c>
      <c r="J59">
        <v>192.95300000000003</v>
      </c>
      <c r="K59">
        <v>63.474000000000004</v>
      </c>
    </row>
    <row r="60" spans="1:11" x14ac:dyDescent="0.2">
      <c r="A60">
        <v>57</v>
      </c>
      <c r="B60" t="s">
        <v>1343</v>
      </c>
      <c r="D60">
        <v>402.06400000000002</v>
      </c>
      <c r="E60">
        <v>100.289</v>
      </c>
      <c r="F60">
        <f t="shared" si="0"/>
        <v>301.77500000000003</v>
      </c>
      <c r="J60">
        <v>77.536999999999992</v>
      </c>
      <c r="K60">
        <v>89.441999999999993</v>
      </c>
    </row>
    <row r="61" spans="1:11" x14ac:dyDescent="0.2">
      <c r="A61">
        <v>58</v>
      </c>
      <c r="B61" t="s">
        <v>1344</v>
      </c>
      <c r="D61">
        <v>142.03100000000001</v>
      </c>
      <c r="E61">
        <v>100.289</v>
      </c>
      <c r="F61">
        <f t="shared" si="0"/>
        <v>41.742000000000004</v>
      </c>
      <c r="J61">
        <v>263.57100000000003</v>
      </c>
      <c r="K61">
        <v>74.112000000000009</v>
      </c>
    </row>
    <row r="62" spans="1:11" x14ac:dyDescent="0.2">
      <c r="A62">
        <v>59</v>
      </c>
      <c r="B62" t="s">
        <v>1345</v>
      </c>
      <c r="D62">
        <v>141.42099999999999</v>
      </c>
      <c r="E62">
        <v>100.289</v>
      </c>
      <c r="F62">
        <f t="shared" si="0"/>
        <v>41.131999999999991</v>
      </c>
      <c r="J62">
        <v>107.53099999999999</v>
      </c>
      <c r="K62">
        <v>111.53599999999999</v>
      </c>
    </row>
    <row r="63" spans="1:11" x14ac:dyDescent="0.2">
      <c r="A63">
        <v>60</v>
      </c>
      <c r="B63" t="s">
        <v>1346</v>
      </c>
      <c r="D63">
        <v>185.66900000000001</v>
      </c>
      <c r="E63">
        <v>100.289</v>
      </c>
      <c r="F63">
        <f t="shared" si="0"/>
        <v>85.38000000000001</v>
      </c>
      <c r="J63">
        <v>132.93599999999998</v>
      </c>
      <c r="K63">
        <v>254.53500000000003</v>
      </c>
    </row>
    <row r="64" spans="1:11" x14ac:dyDescent="0.2">
      <c r="A64">
        <v>61</v>
      </c>
      <c r="B64" t="s">
        <v>1347</v>
      </c>
      <c r="D64">
        <v>272.59500000000003</v>
      </c>
      <c r="E64">
        <v>100.289</v>
      </c>
      <c r="F64">
        <f t="shared" si="0"/>
        <v>172.30600000000004</v>
      </c>
      <c r="J64">
        <v>46.884</v>
      </c>
      <c r="K64">
        <v>209.72800000000001</v>
      </c>
    </row>
    <row r="65" spans="1:11" x14ac:dyDescent="0.2">
      <c r="A65">
        <v>62</v>
      </c>
      <c r="B65" t="s">
        <v>1348</v>
      </c>
      <c r="D65">
        <v>192.86</v>
      </c>
      <c r="E65">
        <v>100.289</v>
      </c>
      <c r="F65">
        <f t="shared" si="0"/>
        <v>92.571000000000012</v>
      </c>
      <c r="J65">
        <v>27.439999999999998</v>
      </c>
      <c r="K65">
        <v>230.69600000000003</v>
      </c>
    </row>
    <row r="66" spans="1:11" x14ac:dyDescent="0.2">
      <c r="A66">
        <v>63</v>
      </c>
      <c r="B66" t="s">
        <v>1349</v>
      </c>
      <c r="D66">
        <v>180.08799999999999</v>
      </c>
      <c r="E66">
        <v>100.289</v>
      </c>
      <c r="F66">
        <f t="shared" si="0"/>
        <v>79.798999999999992</v>
      </c>
      <c r="J66">
        <v>41.176000000000002</v>
      </c>
      <c r="K66">
        <v>58.362999999999985</v>
      </c>
    </row>
    <row r="67" spans="1:11" x14ac:dyDescent="0.2">
      <c r="A67">
        <v>64</v>
      </c>
      <c r="B67" t="s">
        <v>1350</v>
      </c>
      <c r="D67">
        <v>229.46199999999999</v>
      </c>
      <c r="E67">
        <v>100.289</v>
      </c>
      <c r="F67">
        <f t="shared" si="0"/>
        <v>129.173</v>
      </c>
    </row>
    <row r="68" spans="1:11" x14ac:dyDescent="0.2">
      <c r="A68">
        <v>65</v>
      </c>
      <c r="B68" t="s">
        <v>1351</v>
      </c>
      <c r="D68">
        <v>186.393</v>
      </c>
      <c r="E68">
        <v>100.289</v>
      </c>
      <c r="F68">
        <f t="shared" si="0"/>
        <v>86.103999999999999</v>
      </c>
    </row>
    <row r="69" spans="1:11" x14ac:dyDescent="0.2">
      <c r="A69">
        <v>66</v>
      </c>
      <c r="B69" t="s">
        <v>1352</v>
      </c>
      <c r="D69">
        <v>217.11099999999999</v>
      </c>
      <c r="E69">
        <v>100.289</v>
      </c>
      <c r="F69">
        <f t="shared" ref="F69:F123" si="1">D69-E69</f>
        <v>116.82199999999999</v>
      </c>
    </row>
    <row r="70" spans="1:11" x14ac:dyDescent="0.2">
      <c r="A70">
        <v>67</v>
      </c>
      <c r="B70" t="s">
        <v>1353</v>
      </c>
      <c r="D70">
        <v>396.947</v>
      </c>
      <c r="E70">
        <v>100.289</v>
      </c>
      <c r="F70">
        <f t="shared" si="1"/>
        <v>296.65800000000002</v>
      </c>
    </row>
    <row r="71" spans="1:11" x14ac:dyDescent="0.2">
      <c r="A71">
        <v>68</v>
      </c>
      <c r="B71" t="s">
        <v>1354</v>
      </c>
      <c r="D71">
        <v>418.50799999999998</v>
      </c>
      <c r="E71">
        <v>100.289</v>
      </c>
      <c r="F71">
        <f t="shared" si="1"/>
        <v>318.21899999999999</v>
      </c>
    </row>
    <row r="72" spans="1:11" x14ac:dyDescent="0.2">
      <c r="A72">
        <v>69</v>
      </c>
      <c r="B72" t="s">
        <v>1355</v>
      </c>
      <c r="D72">
        <v>216.90600000000001</v>
      </c>
      <c r="E72">
        <v>100.289</v>
      </c>
      <c r="F72">
        <f t="shared" si="1"/>
        <v>116.617</v>
      </c>
    </row>
    <row r="73" spans="1:11" x14ac:dyDescent="0.2">
      <c r="A73">
        <v>70</v>
      </c>
      <c r="B73" t="s">
        <v>1356</v>
      </c>
      <c r="D73">
        <v>451.351</v>
      </c>
      <c r="E73">
        <v>100.289</v>
      </c>
      <c r="F73">
        <f t="shared" si="1"/>
        <v>351.06200000000001</v>
      </c>
    </row>
    <row r="74" spans="1:11" x14ac:dyDescent="0.2">
      <c r="A74">
        <v>71</v>
      </c>
      <c r="B74" t="s">
        <v>1357</v>
      </c>
      <c r="D74">
        <v>374.57400000000001</v>
      </c>
      <c r="E74">
        <v>100.289</v>
      </c>
      <c r="F74">
        <f t="shared" si="1"/>
        <v>274.28500000000003</v>
      </c>
    </row>
    <row r="75" spans="1:11" x14ac:dyDescent="0.2">
      <c r="A75">
        <v>72</v>
      </c>
      <c r="B75" t="s">
        <v>1358</v>
      </c>
      <c r="D75">
        <v>356.78800000000001</v>
      </c>
      <c r="E75">
        <v>100.289</v>
      </c>
      <c r="F75">
        <f t="shared" si="1"/>
        <v>256.49900000000002</v>
      </c>
    </row>
    <row r="76" spans="1:11" x14ac:dyDescent="0.2">
      <c r="A76">
        <v>73</v>
      </c>
      <c r="B76" t="s">
        <v>1359</v>
      </c>
      <c r="D76">
        <v>197.83500000000001</v>
      </c>
      <c r="E76">
        <v>100.289</v>
      </c>
      <c r="F76">
        <f t="shared" si="1"/>
        <v>97.546000000000006</v>
      </c>
    </row>
    <row r="77" spans="1:11" x14ac:dyDescent="0.2">
      <c r="A77">
        <v>74</v>
      </c>
      <c r="B77" t="s">
        <v>1360</v>
      </c>
      <c r="D77">
        <v>240.76</v>
      </c>
      <c r="E77">
        <v>100.289</v>
      </c>
      <c r="F77">
        <f t="shared" si="1"/>
        <v>140.471</v>
      </c>
    </row>
    <row r="78" spans="1:11" x14ac:dyDescent="0.2">
      <c r="A78">
        <v>75</v>
      </c>
      <c r="B78" t="s">
        <v>1361</v>
      </c>
      <c r="D78">
        <v>164.45400000000001</v>
      </c>
      <c r="E78">
        <v>100.289</v>
      </c>
      <c r="F78">
        <f t="shared" si="1"/>
        <v>64.165000000000006</v>
      </c>
    </row>
    <row r="79" spans="1:11" x14ac:dyDescent="0.2">
      <c r="A79">
        <v>76</v>
      </c>
      <c r="B79" t="s">
        <v>1362</v>
      </c>
      <c r="D79">
        <v>184.065</v>
      </c>
      <c r="E79">
        <v>100.289</v>
      </c>
      <c r="F79">
        <f t="shared" si="1"/>
        <v>83.775999999999996</v>
      </c>
    </row>
    <row r="80" spans="1:11" x14ac:dyDescent="0.2">
      <c r="A80">
        <v>77</v>
      </c>
      <c r="B80" t="s">
        <v>1363</v>
      </c>
      <c r="D80">
        <v>156.642</v>
      </c>
      <c r="E80">
        <v>100.289</v>
      </c>
      <c r="F80">
        <f t="shared" si="1"/>
        <v>56.352999999999994</v>
      </c>
    </row>
    <row r="81" spans="1:6" x14ac:dyDescent="0.2">
      <c r="A81">
        <v>78</v>
      </c>
      <c r="B81" t="s">
        <v>1364</v>
      </c>
      <c r="D81">
        <v>330.66800000000001</v>
      </c>
      <c r="E81">
        <v>100.289</v>
      </c>
      <c r="F81">
        <f t="shared" si="1"/>
        <v>230.37900000000002</v>
      </c>
    </row>
    <row r="82" spans="1:6" x14ac:dyDescent="0.2">
      <c r="A82">
        <v>79</v>
      </c>
      <c r="B82" t="s">
        <v>1365</v>
      </c>
      <c r="D82">
        <v>207.477</v>
      </c>
      <c r="E82">
        <v>100.289</v>
      </c>
      <c r="F82">
        <f t="shared" si="1"/>
        <v>107.188</v>
      </c>
    </row>
    <row r="83" spans="1:6" x14ac:dyDescent="0.2">
      <c r="A83">
        <v>80</v>
      </c>
      <c r="B83" t="s">
        <v>1366</v>
      </c>
      <c r="D83">
        <v>239.30600000000001</v>
      </c>
      <c r="E83">
        <v>100.289</v>
      </c>
      <c r="F83">
        <f t="shared" si="1"/>
        <v>139.017</v>
      </c>
    </row>
    <row r="84" spans="1:6" x14ac:dyDescent="0.2">
      <c r="A84">
        <v>81</v>
      </c>
      <c r="B84" t="s">
        <v>1367</v>
      </c>
      <c r="D84">
        <v>165.52</v>
      </c>
      <c r="E84">
        <v>100.289</v>
      </c>
      <c r="F84">
        <f t="shared" si="1"/>
        <v>65.231000000000009</v>
      </c>
    </row>
    <row r="85" spans="1:6" x14ac:dyDescent="0.2">
      <c r="A85">
        <v>82</v>
      </c>
      <c r="B85" t="s">
        <v>1368</v>
      </c>
      <c r="D85">
        <v>132.404</v>
      </c>
      <c r="E85">
        <v>100.289</v>
      </c>
      <c r="F85">
        <f t="shared" si="1"/>
        <v>32.114999999999995</v>
      </c>
    </row>
    <row r="86" spans="1:6" x14ac:dyDescent="0.2">
      <c r="A86">
        <v>83</v>
      </c>
      <c r="B86" t="s">
        <v>1369</v>
      </c>
      <c r="D86">
        <v>157.05500000000001</v>
      </c>
      <c r="E86">
        <v>100.289</v>
      </c>
      <c r="F86">
        <f t="shared" si="1"/>
        <v>56.766000000000005</v>
      </c>
    </row>
    <row r="87" spans="1:6" x14ac:dyDescent="0.2">
      <c r="A87">
        <v>84</v>
      </c>
      <c r="B87" t="s">
        <v>1370</v>
      </c>
      <c r="D87">
        <v>295.99400000000003</v>
      </c>
      <c r="E87">
        <v>100.289</v>
      </c>
      <c r="F87">
        <f t="shared" si="1"/>
        <v>195.70500000000004</v>
      </c>
    </row>
    <row r="88" spans="1:6" x14ac:dyDescent="0.2">
      <c r="A88">
        <v>85</v>
      </c>
      <c r="B88" t="s">
        <v>1371</v>
      </c>
      <c r="D88">
        <v>226.13200000000001</v>
      </c>
      <c r="E88">
        <v>100.289</v>
      </c>
      <c r="F88">
        <f t="shared" si="1"/>
        <v>125.843</v>
      </c>
    </row>
    <row r="89" spans="1:6" x14ac:dyDescent="0.2">
      <c r="A89">
        <v>86</v>
      </c>
      <c r="B89" t="s">
        <v>1372</v>
      </c>
      <c r="D89">
        <v>172.959</v>
      </c>
      <c r="E89">
        <v>100.289</v>
      </c>
      <c r="F89">
        <f t="shared" si="1"/>
        <v>72.67</v>
      </c>
    </row>
    <row r="90" spans="1:6" x14ac:dyDescent="0.2">
      <c r="A90">
        <v>87</v>
      </c>
      <c r="B90" t="s">
        <v>1373</v>
      </c>
      <c r="D90">
        <v>596.15800000000002</v>
      </c>
      <c r="E90">
        <v>100.289</v>
      </c>
      <c r="F90">
        <f t="shared" si="1"/>
        <v>495.86900000000003</v>
      </c>
    </row>
    <row r="91" spans="1:6" x14ac:dyDescent="0.2">
      <c r="A91">
        <v>88</v>
      </c>
      <c r="B91" t="s">
        <v>1374</v>
      </c>
      <c r="D91">
        <v>615.69399999999996</v>
      </c>
      <c r="E91">
        <v>100.289</v>
      </c>
      <c r="F91">
        <f t="shared" si="1"/>
        <v>515.40499999999997</v>
      </c>
    </row>
    <row r="92" spans="1:6" x14ac:dyDescent="0.2">
      <c r="A92">
        <v>89</v>
      </c>
      <c r="B92" t="s">
        <v>1375</v>
      </c>
      <c r="D92">
        <v>336.63200000000001</v>
      </c>
      <c r="E92">
        <v>100.289</v>
      </c>
      <c r="F92">
        <f t="shared" si="1"/>
        <v>236.34300000000002</v>
      </c>
    </row>
    <row r="93" spans="1:6" x14ac:dyDescent="0.2">
      <c r="A93">
        <v>90</v>
      </c>
      <c r="B93" t="s">
        <v>1376</v>
      </c>
      <c r="D93">
        <v>162.12</v>
      </c>
      <c r="E93">
        <v>100.289</v>
      </c>
      <c r="F93">
        <f t="shared" si="1"/>
        <v>61.831000000000003</v>
      </c>
    </row>
    <row r="94" spans="1:6" x14ac:dyDescent="0.2">
      <c r="A94">
        <v>91</v>
      </c>
      <c r="B94" t="s">
        <v>1377</v>
      </c>
      <c r="D94">
        <v>123.949</v>
      </c>
      <c r="E94">
        <v>100.289</v>
      </c>
      <c r="F94">
        <f t="shared" si="1"/>
        <v>23.659999999999997</v>
      </c>
    </row>
    <row r="95" spans="1:6" x14ac:dyDescent="0.2">
      <c r="A95">
        <v>92</v>
      </c>
      <c r="B95" t="s">
        <v>1378</v>
      </c>
      <c r="D95">
        <v>332.44600000000003</v>
      </c>
      <c r="E95">
        <v>100.289</v>
      </c>
      <c r="F95">
        <f t="shared" si="1"/>
        <v>232.15700000000004</v>
      </c>
    </row>
    <row r="96" spans="1:6" x14ac:dyDescent="0.2">
      <c r="A96">
        <v>93</v>
      </c>
      <c r="B96" t="s">
        <v>1379</v>
      </c>
      <c r="D96">
        <v>155.066</v>
      </c>
      <c r="E96">
        <v>100.289</v>
      </c>
      <c r="F96">
        <f t="shared" si="1"/>
        <v>54.777000000000001</v>
      </c>
    </row>
    <row r="97" spans="1:6" x14ac:dyDescent="0.2">
      <c r="A97">
        <v>94</v>
      </c>
      <c r="B97" t="s">
        <v>1380</v>
      </c>
      <c r="D97">
        <v>281.58800000000002</v>
      </c>
      <c r="E97">
        <v>100.289</v>
      </c>
      <c r="F97">
        <f t="shared" si="1"/>
        <v>181.29900000000004</v>
      </c>
    </row>
    <row r="98" spans="1:6" x14ac:dyDescent="0.2">
      <c r="A98">
        <v>95</v>
      </c>
      <c r="B98" t="s">
        <v>1381</v>
      </c>
      <c r="D98">
        <v>397.81299999999999</v>
      </c>
      <c r="E98">
        <v>100.289</v>
      </c>
      <c r="F98">
        <f t="shared" si="1"/>
        <v>297.524</v>
      </c>
    </row>
    <row r="99" spans="1:6" x14ac:dyDescent="0.2">
      <c r="A99">
        <v>96</v>
      </c>
      <c r="B99" t="s">
        <v>1382</v>
      </c>
      <c r="D99">
        <v>232.90299999999999</v>
      </c>
      <c r="E99">
        <v>100.289</v>
      </c>
      <c r="F99">
        <f t="shared" si="1"/>
        <v>132.61399999999998</v>
      </c>
    </row>
    <row r="100" spans="1:6" x14ac:dyDescent="0.2">
      <c r="A100">
        <v>97</v>
      </c>
      <c r="B100" t="s">
        <v>1383</v>
      </c>
      <c r="D100">
        <v>156.96600000000001</v>
      </c>
      <c r="E100">
        <v>100.289</v>
      </c>
      <c r="F100">
        <f t="shared" si="1"/>
        <v>56.677000000000007</v>
      </c>
    </row>
    <row r="101" spans="1:6" x14ac:dyDescent="0.2">
      <c r="A101">
        <v>98</v>
      </c>
      <c r="B101" t="s">
        <v>1384</v>
      </c>
      <c r="D101">
        <v>120.84</v>
      </c>
      <c r="E101">
        <v>100.289</v>
      </c>
      <c r="F101">
        <f t="shared" si="1"/>
        <v>20.551000000000002</v>
      </c>
    </row>
    <row r="102" spans="1:6" x14ac:dyDescent="0.2">
      <c r="A102">
        <v>99</v>
      </c>
      <c r="B102" t="s">
        <v>1385</v>
      </c>
      <c r="D102">
        <v>194.72399999999999</v>
      </c>
      <c r="E102">
        <v>100.289</v>
      </c>
      <c r="F102">
        <f t="shared" si="1"/>
        <v>94.434999999999988</v>
      </c>
    </row>
    <row r="103" spans="1:6" x14ac:dyDescent="0.2">
      <c r="A103">
        <v>100</v>
      </c>
      <c r="B103" t="s">
        <v>1386</v>
      </c>
      <c r="D103">
        <v>194.61500000000001</v>
      </c>
      <c r="E103">
        <v>100.289</v>
      </c>
      <c r="F103">
        <f t="shared" si="1"/>
        <v>94.326000000000008</v>
      </c>
    </row>
    <row r="104" spans="1:6" x14ac:dyDescent="0.2">
      <c r="A104">
        <v>101</v>
      </c>
      <c r="B104" t="s">
        <v>1387</v>
      </c>
      <c r="D104">
        <v>249.18600000000001</v>
      </c>
      <c r="E104">
        <v>100.289</v>
      </c>
      <c r="F104">
        <f t="shared" si="1"/>
        <v>148.89699999999999</v>
      </c>
    </row>
    <row r="105" spans="1:6" x14ac:dyDescent="0.2">
      <c r="A105">
        <v>102</v>
      </c>
      <c r="B105" t="s">
        <v>1388</v>
      </c>
      <c r="D105">
        <v>490.14600000000002</v>
      </c>
      <c r="E105">
        <v>100.289</v>
      </c>
      <c r="F105">
        <f t="shared" si="1"/>
        <v>389.85700000000003</v>
      </c>
    </row>
    <row r="106" spans="1:6" x14ac:dyDescent="0.2">
      <c r="A106">
        <v>103</v>
      </c>
      <c r="B106" t="s">
        <v>1389</v>
      </c>
      <c r="D106">
        <v>119.04600000000001</v>
      </c>
      <c r="E106">
        <v>100.289</v>
      </c>
      <c r="F106">
        <f t="shared" si="1"/>
        <v>18.757000000000005</v>
      </c>
    </row>
    <row r="107" spans="1:6" x14ac:dyDescent="0.2">
      <c r="A107">
        <v>104</v>
      </c>
      <c r="B107" t="s">
        <v>1390</v>
      </c>
      <c r="D107">
        <v>727.18100000000004</v>
      </c>
      <c r="E107">
        <v>100.289</v>
      </c>
      <c r="F107">
        <f t="shared" si="1"/>
        <v>626.89200000000005</v>
      </c>
    </row>
    <row r="108" spans="1:6" x14ac:dyDescent="0.2">
      <c r="A108">
        <v>105</v>
      </c>
      <c r="B108" t="s">
        <v>1391</v>
      </c>
      <c r="D108">
        <v>178.07</v>
      </c>
      <c r="E108">
        <v>100.289</v>
      </c>
      <c r="F108">
        <f t="shared" si="1"/>
        <v>77.780999999999992</v>
      </c>
    </row>
    <row r="109" spans="1:6" x14ac:dyDescent="0.2">
      <c r="A109">
        <v>106</v>
      </c>
      <c r="B109" t="s">
        <v>1392</v>
      </c>
      <c r="D109">
        <v>230.38300000000001</v>
      </c>
      <c r="E109">
        <v>100.289</v>
      </c>
      <c r="F109">
        <f t="shared" si="1"/>
        <v>130.09399999999999</v>
      </c>
    </row>
    <row r="110" spans="1:6" x14ac:dyDescent="0.2">
      <c r="A110">
        <v>107</v>
      </c>
      <c r="B110" t="s">
        <v>1393</v>
      </c>
      <c r="D110">
        <v>162.61099999999999</v>
      </c>
      <c r="E110">
        <v>100.289</v>
      </c>
      <c r="F110">
        <f t="shared" si="1"/>
        <v>62.321999999999989</v>
      </c>
    </row>
    <row r="111" spans="1:6" x14ac:dyDescent="0.2">
      <c r="A111">
        <v>108</v>
      </c>
      <c r="B111" t="s">
        <v>1394</v>
      </c>
      <c r="D111">
        <v>116.452</v>
      </c>
      <c r="E111">
        <v>100.289</v>
      </c>
      <c r="F111">
        <f t="shared" si="1"/>
        <v>16.162999999999997</v>
      </c>
    </row>
    <row r="112" spans="1:6" x14ac:dyDescent="0.2">
      <c r="A112">
        <v>109</v>
      </c>
      <c r="B112" t="s">
        <v>1395</v>
      </c>
      <c r="D112">
        <v>226.81899999999999</v>
      </c>
      <c r="E112">
        <v>100.289</v>
      </c>
      <c r="F112">
        <f t="shared" si="1"/>
        <v>126.52999999999999</v>
      </c>
    </row>
    <row r="113" spans="1:6" x14ac:dyDescent="0.2">
      <c r="A113">
        <v>110</v>
      </c>
      <c r="B113" t="s">
        <v>1396</v>
      </c>
      <c r="D113">
        <v>255.38</v>
      </c>
      <c r="E113">
        <v>100.289</v>
      </c>
      <c r="F113">
        <f t="shared" si="1"/>
        <v>155.09100000000001</v>
      </c>
    </row>
    <row r="114" spans="1:6" x14ac:dyDescent="0.2">
      <c r="A114">
        <v>111</v>
      </c>
      <c r="B114" t="s">
        <v>1397</v>
      </c>
      <c r="D114">
        <v>204.92699999999999</v>
      </c>
      <c r="E114">
        <v>100.289</v>
      </c>
      <c r="F114">
        <f t="shared" si="1"/>
        <v>104.63799999999999</v>
      </c>
    </row>
    <row r="115" spans="1:6" x14ac:dyDescent="0.2">
      <c r="A115">
        <v>112</v>
      </c>
      <c r="B115" t="s">
        <v>1398</v>
      </c>
      <c r="D115">
        <v>377.137</v>
      </c>
      <c r="E115">
        <v>100.289</v>
      </c>
      <c r="F115">
        <f t="shared" si="1"/>
        <v>276.84800000000001</v>
      </c>
    </row>
    <row r="116" spans="1:6" x14ac:dyDescent="0.2">
      <c r="A116">
        <v>113</v>
      </c>
      <c r="B116" t="s">
        <v>1399</v>
      </c>
      <c r="D116">
        <v>295.03699999999998</v>
      </c>
      <c r="E116">
        <v>100.289</v>
      </c>
      <c r="F116">
        <f t="shared" si="1"/>
        <v>194.74799999999999</v>
      </c>
    </row>
    <row r="117" spans="1:6" x14ac:dyDescent="0.2">
      <c r="A117">
        <v>114</v>
      </c>
      <c r="B117" t="s">
        <v>1400</v>
      </c>
      <c r="D117">
        <v>132.387</v>
      </c>
      <c r="E117">
        <v>100.289</v>
      </c>
      <c r="F117">
        <f t="shared" si="1"/>
        <v>32.097999999999999</v>
      </c>
    </row>
    <row r="118" spans="1:6" x14ac:dyDescent="0.2">
      <c r="A118">
        <v>115</v>
      </c>
      <c r="B118" t="s">
        <v>1401</v>
      </c>
      <c r="D118">
        <v>119.46299999999999</v>
      </c>
      <c r="E118">
        <v>100.289</v>
      </c>
      <c r="F118">
        <f t="shared" si="1"/>
        <v>19.173999999999992</v>
      </c>
    </row>
    <row r="119" spans="1:6" x14ac:dyDescent="0.2">
      <c r="A119">
        <v>116</v>
      </c>
      <c r="B119" t="s">
        <v>1402</v>
      </c>
      <c r="D119">
        <v>143.46600000000001</v>
      </c>
      <c r="E119">
        <v>100.289</v>
      </c>
      <c r="F119">
        <f t="shared" si="1"/>
        <v>43.177000000000007</v>
      </c>
    </row>
    <row r="120" spans="1:6" x14ac:dyDescent="0.2">
      <c r="A120">
        <v>117</v>
      </c>
      <c r="B120" t="s">
        <v>1403</v>
      </c>
      <c r="D120">
        <v>587.226</v>
      </c>
      <c r="E120">
        <v>100.289</v>
      </c>
      <c r="F120">
        <f t="shared" si="1"/>
        <v>486.93700000000001</v>
      </c>
    </row>
    <row r="121" spans="1:6" x14ac:dyDescent="0.2">
      <c r="A121">
        <v>118</v>
      </c>
      <c r="B121" t="s">
        <v>1404</v>
      </c>
      <c r="D121">
        <v>245</v>
      </c>
      <c r="E121">
        <v>100.289</v>
      </c>
      <c r="F121">
        <f t="shared" si="1"/>
        <v>144.71100000000001</v>
      </c>
    </row>
    <row r="122" spans="1:6" x14ac:dyDescent="0.2">
      <c r="A122">
        <v>119</v>
      </c>
      <c r="B122" t="s">
        <v>1405</v>
      </c>
      <c r="D122">
        <v>277.70400000000001</v>
      </c>
      <c r="E122">
        <v>100.289</v>
      </c>
      <c r="F122">
        <f t="shared" si="1"/>
        <v>177.41500000000002</v>
      </c>
    </row>
    <row r="123" spans="1:6" x14ac:dyDescent="0.2">
      <c r="A123">
        <v>120</v>
      </c>
      <c r="B123" t="s">
        <v>1406</v>
      </c>
      <c r="D123">
        <v>338.52499999999998</v>
      </c>
      <c r="E123">
        <v>100.289</v>
      </c>
      <c r="F123">
        <f t="shared" si="1"/>
        <v>238.23599999999999</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D2228C-A927-C848-A989-8A24A268FDC4}">
  <dimension ref="A1:J323"/>
  <sheetViews>
    <sheetView workbookViewId="0">
      <selection activeCell="E255" sqref="E255"/>
    </sheetView>
  </sheetViews>
  <sheetFormatPr baseColWidth="10" defaultRowHeight="16" x14ac:dyDescent="0.2"/>
  <sheetData>
    <row r="1" spans="1:7" x14ac:dyDescent="0.2">
      <c r="A1" s="2" t="s">
        <v>1408</v>
      </c>
    </row>
    <row r="3" spans="1:7" x14ac:dyDescent="0.2">
      <c r="A3" t="s">
        <v>1409</v>
      </c>
    </row>
    <row r="4" spans="1:7" x14ac:dyDescent="0.2">
      <c r="C4" t="s">
        <v>1410</v>
      </c>
      <c r="D4" t="s">
        <v>834</v>
      </c>
      <c r="E4" t="s">
        <v>1411</v>
      </c>
      <c r="G4" t="s">
        <v>1412</v>
      </c>
    </row>
    <row r="5" spans="1:7" x14ac:dyDescent="0.2">
      <c r="A5">
        <v>21</v>
      </c>
      <c r="B5" t="s">
        <v>1413</v>
      </c>
      <c r="C5">
        <v>73.245000000000005</v>
      </c>
      <c r="D5">
        <v>2127.136</v>
      </c>
      <c r="E5">
        <f t="shared" ref="E5:E43" si="0">D5-473.958</f>
        <v>1653.1779999999999</v>
      </c>
    </row>
    <row r="6" spans="1:7" x14ac:dyDescent="0.2">
      <c r="A6">
        <v>22</v>
      </c>
      <c r="B6" t="s">
        <v>1414</v>
      </c>
      <c r="C6">
        <v>84.076999999999998</v>
      </c>
      <c r="D6">
        <v>1149.866</v>
      </c>
      <c r="E6">
        <f t="shared" si="0"/>
        <v>675.9079999999999</v>
      </c>
    </row>
    <row r="7" spans="1:7" x14ac:dyDescent="0.2">
      <c r="A7">
        <v>23</v>
      </c>
      <c r="B7" t="s">
        <v>1415</v>
      </c>
      <c r="C7">
        <v>64.638999999999996</v>
      </c>
      <c r="D7">
        <v>4782.585</v>
      </c>
      <c r="E7">
        <f t="shared" si="0"/>
        <v>4308.6270000000004</v>
      </c>
    </row>
    <row r="8" spans="1:7" x14ac:dyDescent="0.2">
      <c r="A8">
        <v>24</v>
      </c>
      <c r="B8" t="s">
        <v>1416</v>
      </c>
      <c r="C8">
        <v>88.313000000000002</v>
      </c>
      <c r="D8">
        <v>1601.0619999999999</v>
      </c>
      <c r="E8">
        <f t="shared" si="0"/>
        <v>1127.1039999999998</v>
      </c>
    </row>
    <row r="9" spans="1:7" x14ac:dyDescent="0.2">
      <c r="A9">
        <v>25</v>
      </c>
      <c r="B9" t="s">
        <v>1417</v>
      </c>
      <c r="C9">
        <v>77.051000000000002</v>
      </c>
      <c r="D9">
        <v>1468.759</v>
      </c>
      <c r="E9">
        <f t="shared" si="0"/>
        <v>994.80099999999993</v>
      </c>
    </row>
    <row r="10" spans="1:7" x14ac:dyDescent="0.2">
      <c r="A10">
        <v>26</v>
      </c>
      <c r="B10" t="s">
        <v>1418</v>
      </c>
      <c r="C10">
        <v>71.826999999999998</v>
      </c>
      <c r="D10">
        <v>3752.7660000000001</v>
      </c>
      <c r="E10">
        <f t="shared" si="0"/>
        <v>3278.808</v>
      </c>
    </row>
    <row r="11" spans="1:7" x14ac:dyDescent="0.2">
      <c r="A11">
        <v>27</v>
      </c>
      <c r="B11" t="s">
        <v>1419</v>
      </c>
      <c r="C11">
        <v>21.187999999999999</v>
      </c>
      <c r="D11">
        <v>1280.9580000000001</v>
      </c>
      <c r="E11">
        <f t="shared" si="0"/>
        <v>807</v>
      </c>
    </row>
    <row r="12" spans="1:7" x14ac:dyDescent="0.2">
      <c r="A12">
        <v>28</v>
      </c>
      <c r="B12" t="s">
        <v>1420</v>
      </c>
      <c r="C12">
        <v>58.35</v>
      </c>
      <c r="D12">
        <v>13653.897999999999</v>
      </c>
      <c r="E12">
        <f t="shared" si="0"/>
        <v>13179.939999999999</v>
      </c>
    </row>
    <row r="13" spans="1:7" x14ac:dyDescent="0.2">
      <c r="A13">
        <v>29</v>
      </c>
      <c r="B13" t="s">
        <v>1421</v>
      </c>
      <c r="C13">
        <v>79.691999999999993</v>
      </c>
      <c r="D13">
        <v>6506.3029999999999</v>
      </c>
      <c r="E13">
        <f t="shared" si="0"/>
        <v>6032.3450000000003</v>
      </c>
    </row>
    <row r="14" spans="1:7" x14ac:dyDescent="0.2">
      <c r="A14">
        <v>30</v>
      </c>
      <c r="B14" t="s">
        <v>1422</v>
      </c>
      <c r="C14">
        <v>224.83500000000001</v>
      </c>
      <c r="D14">
        <v>1039.671</v>
      </c>
      <c r="E14">
        <f t="shared" si="0"/>
        <v>565.71299999999997</v>
      </c>
    </row>
    <row r="15" spans="1:7" x14ac:dyDescent="0.2">
      <c r="A15">
        <v>31</v>
      </c>
      <c r="B15" t="s">
        <v>1423</v>
      </c>
      <c r="C15">
        <v>95.394999999999996</v>
      </c>
      <c r="D15">
        <v>10871.405000000001</v>
      </c>
      <c r="E15">
        <f t="shared" si="0"/>
        <v>10397.447</v>
      </c>
    </row>
    <row r="16" spans="1:7" x14ac:dyDescent="0.2">
      <c r="A16">
        <v>32</v>
      </c>
      <c r="B16" t="s">
        <v>1424</v>
      </c>
      <c r="C16">
        <v>81.912000000000006</v>
      </c>
      <c r="D16">
        <v>4107.7889999999998</v>
      </c>
      <c r="E16">
        <f t="shared" si="0"/>
        <v>3633.8309999999997</v>
      </c>
    </row>
    <row r="17" spans="1:5" x14ac:dyDescent="0.2">
      <c r="A17">
        <v>33</v>
      </c>
      <c r="B17" t="s">
        <v>1425</v>
      </c>
      <c r="C17">
        <v>72.968000000000004</v>
      </c>
      <c r="D17">
        <v>2157.3870000000002</v>
      </c>
      <c r="E17">
        <f t="shared" si="0"/>
        <v>1683.4290000000001</v>
      </c>
    </row>
    <row r="18" spans="1:5" x14ac:dyDescent="0.2">
      <c r="A18">
        <v>34</v>
      </c>
      <c r="B18" t="s">
        <v>1426</v>
      </c>
      <c r="C18">
        <v>34.137999999999998</v>
      </c>
      <c r="D18">
        <v>5994.4380000000001</v>
      </c>
      <c r="E18">
        <f t="shared" si="0"/>
        <v>5520.4800000000005</v>
      </c>
    </row>
    <row r="19" spans="1:5" x14ac:dyDescent="0.2">
      <c r="A19">
        <v>35</v>
      </c>
      <c r="B19" t="s">
        <v>1427</v>
      </c>
      <c r="C19">
        <v>116.352</v>
      </c>
      <c r="D19">
        <v>1359.1510000000001</v>
      </c>
      <c r="E19">
        <f t="shared" si="0"/>
        <v>885.19299999999998</v>
      </c>
    </row>
    <row r="20" spans="1:5" x14ac:dyDescent="0.2">
      <c r="A20">
        <v>36</v>
      </c>
      <c r="B20" t="s">
        <v>1428</v>
      </c>
      <c r="C20">
        <v>105.72</v>
      </c>
      <c r="D20">
        <v>2311.2570000000001</v>
      </c>
      <c r="E20">
        <f t="shared" si="0"/>
        <v>1837.299</v>
      </c>
    </row>
    <row r="21" spans="1:5" x14ac:dyDescent="0.2">
      <c r="A21">
        <v>37</v>
      </c>
      <c r="B21" t="s">
        <v>1429</v>
      </c>
      <c r="C21">
        <v>31.437000000000001</v>
      </c>
      <c r="D21">
        <v>1547.6179999999999</v>
      </c>
      <c r="E21">
        <f t="shared" si="0"/>
        <v>1073.6599999999999</v>
      </c>
    </row>
    <row r="22" spans="1:5" x14ac:dyDescent="0.2">
      <c r="A22">
        <v>38</v>
      </c>
      <c r="B22" t="s">
        <v>1430</v>
      </c>
      <c r="C22">
        <v>94.397000000000006</v>
      </c>
      <c r="D22">
        <v>3066.2190000000001</v>
      </c>
      <c r="E22">
        <f t="shared" si="0"/>
        <v>2592.261</v>
      </c>
    </row>
    <row r="23" spans="1:5" x14ac:dyDescent="0.2">
      <c r="A23">
        <v>39</v>
      </c>
      <c r="B23" t="s">
        <v>1431</v>
      </c>
      <c r="C23">
        <v>48.536000000000001</v>
      </c>
      <c r="D23">
        <v>1382.366</v>
      </c>
      <c r="E23">
        <f t="shared" si="0"/>
        <v>908.4079999999999</v>
      </c>
    </row>
    <row r="24" spans="1:5" x14ac:dyDescent="0.2">
      <c r="A24">
        <v>40</v>
      </c>
      <c r="B24" t="s">
        <v>1432</v>
      </c>
      <c r="C24">
        <v>96.71</v>
      </c>
      <c r="D24">
        <v>1899.829</v>
      </c>
      <c r="E24">
        <f t="shared" si="0"/>
        <v>1425.8709999999999</v>
      </c>
    </row>
    <row r="25" spans="1:5" x14ac:dyDescent="0.2">
      <c r="A25">
        <v>41</v>
      </c>
      <c r="B25" t="s">
        <v>1433</v>
      </c>
      <c r="C25">
        <v>95.159000000000006</v>
      </c>
      <c r="D25">
        <v>1839.346</v>
      </c>
      <c r="E25">
        <f t="shared" si="0"/>
        <v>1365.3879999999999</v>
      </c>
    </row>
    <row r="26" spans="1:5" x14ac:dyDescent="0.2">
      <c r="A26">
        <v>42</v>
      </c>
      <c r="B26" t="s">
        <v>1434</v>
      </c>
      <c r="C26">
        <v>80.100999999999999</v>
      </c>
      <c r="D26">
        <v>965.77</v>
      </c>
      <c r="E26">
        <f t="shared" si="0"/>
        <v>491.81199999999995</v>
      </c>
    </row>
    <row r="27" spans="1:5" x14ac:dyDescent="0.2">
      <c r="A27">
        <v>43</v>
      </c>
      <c r="B27" t="s">
        <v>1435</v>
      </c>
      <c r="C27">
        <v>146.929</v>
      </c>
      <c r="D27">
        <v>13190.763999999999</v>
      </c>
      <c r="E27">
        <f t="shared" si="0"/>
        <v>12716.805999999999</v>
      </c>
    </row>
    <row r="28" spans="1:5" x14ac:dyDescent="0.2">
      <c r="A28">
        <v>44</v>
      </c>
      <c r="B28" t="s">
        <v>1436</v>
      </c>
      <c r="C28">
        <v>145.16399999999999</v>
      </c>
      <c r="D28">
        <v>1183.6079999999999</v>
      </c>
      <c r="E28">
        <f t="shared" si="0"/>
        <v>709.64999999999986</v>
      </c>
    </row>
    <row r="29" spans="1:5" x14ac:dyDescent="0.2">
      <c r="A29">
        <v>45</v>
      </c>
      <c r="B29" t="s">
        <v>1437</v>
      </c>
      <c r="C29">
        <v>97.426000000000002</v>
      </c>
      <c r="D29">
        <v>1192.2539999999999</v>
      </c>
      <c r="E29">
        <f t="shared" si="0"/>
        <v>718.29599999999982</v>
      </c>
    </row>
    <row r="30" spans="1:5" x14ac:dyDescent="0.2">
      <c r="A30">
        <v>46</v>
      </c>
      <c r="B30" t="s">
        <v>1438</v>
      </c>
      <c r="C30">
        <v>52.143999999999998</v>
      </c>
      <c r="D30">
        <v>715.17399999999998</v>
      </c>
      <c r="E30">
        <f t="shared" si="0"/>
        <v>241.21599999999995</v>
      </c>
    </row>
    <row r="31" spans="1:5" x14ac:dyDescent="0.2">
      <c r="A31">
        <v>47</v>
      </c>
      <c r="B31" t="s">
        <v>1439</v>
      </c>
      <c r="C31">
        <v>228.44300000000001</v>
      </c>
      <c r="D31">
        <v>940.79499999999996</v>
      </c>
      <c r="E31">
        <f t="shared" si="0"/>
        <v>466.83699999999993</v>
      </c>
    </row>
    <row r="32" spans="1:5" x14ac:dyDescent="0.2">
      <c r="A32">
        <v>48</v>
      </c>
      <c r="B32" t="s">
        <v>1440</v>
      </c>
      <c r="C32">
        <v>80.566999999999993</v>
      </c>
      <c r="D32">
        <v>6316.8850000000002</v>
      </c>
      <c r="E32">
        <f t="shared" si="0"/>
        <v>5842.9270000000006</v>
      </c>
    </row>
    <row r="33" spans="1:7" x14ac:dyDescent="0.2">
      <c r="A33">
        <v>49</v>
      </c>
      <c r="B33" t="s">
        <v>1441</v>
      </c>
      <c r="C33">
        <v>123.316</v>
      </c>
      <c r="D33">
        <v>2851.8649999999998</v>
      </c>
      <c r="E33">
        <f t="shared" si="0"/>
        <v>2377.9069999999997</v>
      </c>
    </row>
    <row r="34" spans="1:7" x14ac:dyDescent="0.2">
      <c r="A34">
        <v>50</v>
      </c>
      <c r="B34" t="s">
        <v>1442</v>
      </c>
      <c r="C34">
        <v>166.37799999999999</v>
      </c>
      <c r="D34">
        <v>1856.7370000000001</v>
      </c>
      <c r="E34">
        <f t="shared" si="0"/>
        <v>1382.779</v>
      </c>
    </row>
    <row r="35" spans="1:7" x14ac:dyDescent="0.2">
      <c r="A35">
        <v>51</v>
      </c>
      <c r="B35" t="s">
        <v>1443</v>
      </c>
      <c r="C35">
        <v>48.634</v>
      </c>
      <c r="D35">
        <v>12406.028</v>
      </c>
      <c r="E35">
        <f t="shared" si="0"/>
        <v>11932.07</v>
      </c>
    </row>
    <row r="36" spans="1:7" x14ac:dyDescent="0.2">
      <c r="A36">
        <v>52</v>
      </c>
      <c r="B36" t="s">
        <v>1444</v>
      </c>
      <c r="C36">
        <v>67.784999999999997</v>
      </c>
      <c r="D36">
        <v>1332.76</v>
      </c>
      <c r="E36">
        <f t="shared" si="0"/>
        <v>858.80199999999991</v>
      </c>
    </row>
    <row r="37" spans="1:7" x14ac:dyDescent="0.2">
      <c r="A37">
        <v>53</v>
      </c>
      <c r="B37" t="s">
        <v>1445</v>
      </c>
      <c r="C37">
        <v>104.246</v>
      </c>
      <c r="D37">
        <v>2852.8560000000002</v>
      </c>
      <c r="E37">
        <f t="shared" si="0"/>
        <v>2378.8980000000001</v>
      </c>
    </row>
    <row r="38" spans="1:7" x14ac:dyDescent="0.2">
      <c r="A38">
        <v>54</v>
      </c>
      <c r="B38" t="s">
        <v>1446</v>
      </c>
      <c r="C38">
        <v>129.28200000000001</v>
      </c>
      <c r="D38">
        <v>1152.069</v>
      </c>
      <c r="E38">
        <f t="shared" si="0"/>
        <v>678.11099999999988</v>
      </c>
    </row>
    <row r="39" spans="1:7" x14ac:dyDescent="0.2">
      <c r="A39">
        <v>55</v>
      </c>
      <c r="B39" t="s">
        <v>1447</v>
      </c>
      <c r="C39">
        <v>205.684</v>
      </c>
      <c r="D39">
        <v>1444.9090000000001</v>
      </c>
      <c r="E39">
        <f t="shared" si="0"/>
        <v>970.95100000000002</v>
      </c>
    </row>
    <row r="40" spans="1:7" x14ac:dyDescent="0.2">
      <c r="A40">
        <v>56</v>
      </c>
      <c r="B40" t="s">
        <v>1448</v>
      </c>
      <c r="C40">
        <v>202.261</v>
      </c>
      <c r="D40">
        <v>12304.096</v>
      </c>
      <c r="E40">
        <f t="shared" si="0"/>
        <v>11830.137999999999</v>
      </c>
    </row>
    <row r="41" spans="1:7" x14ac:dyDescent="0.2">
      <c r="A41">
        <v>57</v>
      </c>
      <c r="B41" t="s">
        <v>1449</v>
      </c>
      <c r="C41">
        <v>55.362000000000002</v>
      </c>
      <c r="D41">
        <v>2528</v>
      </c>
      <c r="E41">
        <f t="shared" si="0"/>
        <v>2054.0419999999999</v>
      </c>
    </row>
    <row r="42" spans="1:7" x14ac:dyDescent="0.2">
      <c r="A42">
        <v>58</v>
      </c>
      <c r="B42" t="s">
        <v>1450</v>
      </c>
      <c r="C42">
        <v>153.88300000000001</v>
      </c>
      <c r="D42">
        <v>5289.82</v>
      </c>
      <c r="E42">
        <f t="shared" si="0"/>
        <v>4815.8620000000001</v>
      </c>
    </row>
    <row r="43" spans="1:7" x14ac:dyDescent="0.2">
      <c r="A43">
        <v>59</v>
      </c>
      <c r="B43" t="s">
        <v>1451</v>
      </c>
      <c r="C43">
        <v>101.26300000000001</v>
      </c>
      <c r="D43">
        <v>2203.5920000000001</v>
      </c>
      <c r="E43">
        <f t="shared" si="0"/>
        <v>1729.634</v>
      </c>
    </row>
    <row r="44" spans="1:7" s="4" customFormat="1" x14ac:dyDescent="0.2"/>
    <row r="45" spans="1:7" x14ac:dyDescent="0.2">
      <c r="A45" t="s">
        <v>1453</v>
      </c>
    </row>
    <row r="46" spans="1:7" x14ac:dyDescent="0.2">
      <c r="C46" t="s">
        <v>1410</v>
      </c>
      <c r="D46" t="s">
        <v>834</v>
      </c>
      <c r="E46" t="s">
        <v>1411</v>
      </c>
      <c r="G46" t="s">
        <v>1454</v>
      </c>
    </row>
    <row r="47" spans="1:7" x14ac:dyDescent="0.2">
      <c r="A47">
        <v>21</v>
      </c>
      <c r="B47" t="s">
        <v>1455</v>
      </c>
      <c r="C47">
        <v>187.422</v>
      </c>
      <c r="D47">
        <v>4896.9740000000002</v>
      </c>
      <c r="E47">
        <f t="shared" ref="E47:E86" si="1">D47-468.392</f>
        <v>4428.5820000000003</v>
      </c>
    </row>
    <row r="48" spans="1:7" x14ac:dyDescent="0.2">
      <c r="A48">
        <v>22</v>
      </c>
      <c r="B48" t="s">
        <v>1456</v>
      </c>
      <c r="C48">
        <v>47.575000000000003</v>
      </c>
      <c r="D48">
        <v>984.62800000000004</v>
      </c>
      <c r="E48">
        <f t="shared" si="1"/>
        <v>516.2360000000001</v>
      </c>
    </row>
    <row r="49" spans="1:5" x14ac:dyDescent="0.2">
      <c r="A49">
        <v>23</v>
      </c>
      <c r="B49" t="s">
        <v>1457</v>
      </c>
      <c r="C49">
        <v>25.041</v>
      </c>
      <c r="D49">
        <v>849.58399999999995</v>
      </c>
      <c r="E49">
        <f t="shared" si="1"/>
        <v>381.19199999999995</v>
      </c>
    </row>
    <row r="50" spans="1:5" x14ac:dyDescent="0.2">
      <c r="A50">
        <v>24</v>
      </c>
      <c r="B50" t="s">
        <v>1458</v>
      </c>
      <c r="C50">
        <v>53.305</v>
      </c>
      <c r="D50">
        <v>814.15599999999995</v>
      </c>
      <c r="E50">
        <f t="shared" si="1"/>
        <v>345.76399999999995</v>
      </c>
    </row>
    <row r="51" spans="1:5" x14ac:dyDescent="0.2">
      <c r="A51">
        <v>25</v>
      </c>
      <c r="B51" t="s">
        <v>1459</v>
      </c>
      <c r="C51">
        <v>68.64</v>
      </c>
      <c r="D51">
        <v>1638.008</v>
      </c>
      <c r="E51">
        <f t="shared" si="1"/>
        <v>1169.616</v>
      </c>
    </row>
    <row r="52" spans="1:5" x14ac:dyDescent="0.2">
      <c r="A52">
        <v>26</v>
      </c>
      <c r="B52" t="s">
        <v>1460</v>
      </c>
      <c r="C52">
        <v>24.411000000000001</v>
      </c>
      <c r="D52">
        <v>2852.3220000000001</v>
      </c>
      <c r="E52">
        <f t="shared" si="1"/>
        <v>2383.9300000000003</v>
      </c>
    </row>
    <row r="53" spans="1:5" x14ac:dyDescent="0.2">
      <c r="A53">
        <v>27</v>
      </c>
      <c r="B53" t="s">
        <v>1461</v>
      </c>
      <c r="C53">
        <v>104.277</v>
      </c>
      <c r="D53">
        <v>1867.0060000000001</v>
      </c>
      <c r="E53">
        <f t="shared" si="1"/>
        <v>1398.614</v>
      </c>
    </row>
    <row r="54" spans="1:5" x14ac:dyDescent="0.2">
      <c r="A54">
        <v>28</v>
      </c>
      <c r="B54" t="s">
        <v>1462</v>
      </c>
      <c r="C54">
        <v>255.36600000000001</v>
      </c>
      <c r="D54">
        <v>1011.691</v>
      </c>
      <c r="E54">
        <f t="shared" si="1"/>
        <v>543.29899999999998</v>
      </c>
    </row>
    <row r="55" spans="1:5" x14ac:dyDescent="0.2">
      <c r="A55">
        <v>29</v>
      </c>
      <c r="B55" t="s">
        <v>1463</v>
      </c>
      <c r="C55">
        <v>79.16</v>
      </c>
      <c r="D55">
        <v>1034.125</v>
      </c>
      <c r="E55">
        <f t="shared" si="1"/>
        <v>565.73299999999995</v>
      </c>
    </row>
    <row r="56" spans="1:5" x14ac:dyDescent="0.2">
      <c r="A56">
        <v>30</v>
      </c>
      <c r="B56" t="s">
        <v>1464</v>
      </c>
      <c r="C56">
        <v>54.953000000000003</v>
      </c>
      <c r="D56">
        <v>628.15300000000002</v>
      </c>
      <c r="E56">
        <f t="shared" si="1"/>
        <v>159.76100000000002</v>
      </c>
    </row>
    <row r="57" spans="1:5" x14ac:dyDescent="0.2">
      <c r="A57">
        <v>31</v>
      </c>
      <c r="B57" t="s">
        <v>1465</v>
      </c>
      <c r="C57">
        <v>101.253</v>
      </c>
      <c r="D57">
        <v>807.98299999999995</v>
      </c>
      <c r="E57">
        <f t="shared" si="1"/>
        <v>339.59099999999995</v>
      </c>
    </row>
    <row r="58" spans="1:5" x14ac:dyDescent="0.2">
      <c r="A58">
        <v>32</v>
      </c>
      <c r="B58" t="s">
        <v>1466</v>
      </c>
      <c r="C58">
        <v>76.314999999999998</v>
      </c>
      <c r="D58">
        <v>1076.0809999999999</v>
      </c>
      <c r="E58">
        <f t="shared" si="1"/>
        <v>607.68899999999985</v>
      </c>
    </row>
    <row r="59" spans="1:5" x14ac:dyDescent="0.2">
      <c r="A59">
        <v>33</v>
      </c>
      <c r="B59" t="s">
        <v>1467</v>
      </c>
      <c r="C59">
        <v>78.515000000000001</v>
      </c>
      <c r="D59">
        <v>3706.1260000000002</v>
      </c>
      <c r="E59">
        <f t="shared" si="1"/>
        <v>3237.7340000000004</v>
      </c>
    </row>
    <row r="60" spans="1:5" x14ac:dyDescent="0.2">
      <c r="A60">
        <v>34</v>
      </c>
      <c r="B60" t="s">
        <v>1468</v>
      </c>
      <c r="C60">
        <v>70.86</v>
      </c>
      <c r="D60">
        <v>2643.998</v>
      </c>
      <c r="E60">
        <f t="shared" si="1"/>
        <v>2175.6060000000002</v>
      </c>
    </row>
    <row r="61" spans="1:5" x14ac:dyDescent="0.2">
      <c r="A61">
        <v>35</v>
      </c>
      <c r="B61" t="s">
        <v>1469</v>
      </c>
      <c r="C61">
        <v>21.504999999999999</v>
      </c>
      <c r="D61">
        <v>870.28</v>
      </c>
      <c r="E61">
        <f t="shared" si="1"/>
        <v>401.88799999999998</v>
      </c>
    </row>
    <row r="62" spans="1:5" x14ac:dyDescent="0.2">
      <c r="A62">
        <v>36</v>
      </c>
      <c r="B62" t="s">
        <v>1470</v>
      </c>
      <c r="C62">
        <v>38.881</v>
      </c>
      <c r="D62">
        <v>907.20699999999999</v>
      </c>
      <c r="E62">
        <f t="shared" si="1"/>
        <v>438.815</v>
      </c>
    </row>
    <row r="63" spans="1:5" x14ac:dyDescent="0.2">
      <c r="A63">
        <v>37</v>
      </c>
      <c r="B63" t="s">
        <v>1471</v>
      </c>
      <c r="C63">
        <v>60.847000000000001</v>
      </c>
      <c r="D63">
        <v>2230.364</v>
      </c>
      <c r="E63">
        <f t="shared" si="1"/>
        <v>1761.972</v>
      </c>
    </row>
    <row r="64" spans="1:5" x14ac:dyDescent="0.2">
      <c r="A64">
        <v>38</v>
      </c>
      <c r="B64" t="s">
        <v>1472</v>
      </c>
      <c r="C64">
        <v>98.111999999999995</v>
      </c>
      <c r="D64">
        <v>931.74599999999998</v>
      </c>
      <c r="E64">
        <f t="shared" si="1"/>
        <v>463.35399999999998</v>
      </c>
    </row>
    <row r="65" spans="1:5" x14ac:dyDescent="0.2">
      <c r="A65">
        <v>39</v>
      </c>
      <c r="B65" t="s">
        <v>1473</v>
      </c>
      <c r="C65">
        <v>42.279000000000003</v>
      </c>
      <c r="D65">
        <v>1058.9649999999999</v>
      </c>
      <c r="E65">
        <f t="shared" si="1"/>
        <v>590.57299999999987</v>
      </c>
    </row>
    <row r="66" spans="1:5" x14ac:dyDescent="0.2">
      <c r="A66">
        <v>40</v>
      </c>
      <c r="B66" t="s">
        <v>1474</v>
      </c>
      <c r="C66">
        <v>102.947</v>
      </c>
      <c r="D66">
        <v>1414.864</v>
      </c>
      <c r="E66">
        <f t="shared" si="1"/>
        <v>946.47199999999998</v>
      </c>
    </row>
    <row r="67" spans="1:5" x14ac:dyDescent="0.2">
      <c r="A67">
        <v>41</v>
      </c>
      <c r="B67" t="s">
        <v>1475</v>
      </c>
      <c r="C67">
        <v>116.306</v>
      </c>
      <c r="D67">
        <v>4988.0559999999996</v>
      </c>
      <c r="E67">
        <f t="shared" si="1"/>
        <v>4519.6639999999998</v>
      </c>
    </row>
    <row r="68" spans="1:5" x14ac:dyDescent="0.2">
      <c r="A68">
        <v>42</v>
      </c>
      <c r="B68" t="s">
        <v>1476</v>
      </c>
      <c r="C68">
        <v>167.411</v>
      </c>
      <c r="D68">
        <v>749.125</v>
      </c>
      <c r="E68">
        <f t="shared" si="1"/>
        <v>280.733</v>
      </c>
    </row>
    <row r="69" spans="1:5" x14ac:dyDescent="0.2">
      <c r="A69">
        <v>43</v>
      </c>
      <c r="B69" t="s">
        <v>1477</v>
      </c>
      <c r="C69">
        <v>17.724</v>
      </c>
      <c r="D69">
        <v>15553.784</v>
      </c>
      <c r="E69">
        <f t="shared" si="1"/>
        <v>15085.392</v>
      </c>
    </row>
    <row r="70" spans="1:5" x14ac:dyDescent="0.2">
      <c r="A70">
        <v>44</v>
      </c>
      <c r="B70" t="s">
        <v>1478</v>
      </c>
      <c r="C70">
        <v>63.625</v>
      </c>
      <c r="D70">
        <v>942.10599999999999</v>
      </c>
      <c r="E70">
        <f t="shared" si="1"/>
        <v>473.714</v>
      </c>
    </row>
    <row r="71" spans="1:5" x14ac:dyDescent="0.2">
      <c r="A71">
        <v>45</v>
      </c>
      <c r="B71" t="s">
        <v>1479</v>
      </c>
      <c r="C71">
        <v>23.977</v>
      </c>
      <c r="D71">
        <v>998.93799999999999</v>
      </c>
      <c r="E71">
        <f t="shared" si="1"/>
        <v>530.54600000000005</v>
      </c>
    </row>
    <row r="72" spans="1:5" x14ac:dyDescent="0.2">
      <c r="A72">
        <v>46</v>
      </c>
      <c r="B72" t="s">
        <v>1480</v>
      </c>
      <c r="C72">
        <v>55.29</v>
      </c>
      <c r="D72">
        <v>728.93499999999995</v>
      </c>
      <c r="E72">
        <f t="shared" si="1"/>
        <v>260.54299999999995</v>
      </c>
    </row>
    <row r="73" spans="1:5" x14ac:dyDescent="0.2">
      <c r="A73">
        <v>47</v>
      </c>
      <c r="B73" t="s">
        <v>1481</v>
      </c>
      <c r="C73">
        <v>177.363</v>
      </c>
      <c r="D73">
        <v>718.80799999999999</v>
      </c>
      <c r="E73">
        <f t="shared" si="1"/>
        <v>250.416</v>
      </c>
    </row>
    <row r="74" spans="1:5" x14ac:dyDescent="0.2">
      <c r="A74">
        <v>48</v>
      </c>
      <c r="B74" t="s">
        <v>1482</v>
      </c>
      <c r="C74">
        <v>41.423999999999999</v>
      </c>
      <c r="D74">
        <v>762.48</v>
      </c>
      <c r="E74">
        <f t="shared" si="1"/>
        <v>294.08800000000002</v>
      </c>
    </row>
    <row r="75" spans="1:5" x14ac:dyDescent="0.2">
      <c r="A75">
        <v>49</v>
      </c>
      <c r="B75" t="s">
        <v>1483</v>
      </c>
      <c r="C75">
        <v>157.66900000000001</v>
      </c>
      <c r="D75">
        <v>812.46</v>
      </c>
      <c r="E75">
        <f t="shared" si="1"/>
        <v>344.06800000000004</v>
      </c>
    </row>
    <row r="76" spans="1:5" x14ac:dyDescent="0.2">
      <c r="A76">
        <v>50</v>
      </c>
      <c r="B76" t="s">
        <v>1484</v>
      </c>
      <c r="C76">
        <v>120.33799999999999</v>
      </c>
      <c r="D76">
        <v>881.60799999999995</v>
      </c>
      <c r="E76">
        <f t="shared" si="1"/>
        <v>413.21599999999995</v>
      </c>
    </row>
    <row r="77" spans="1:5" x14ac:dyDescent="0.2">
      <c r="A77">
        <v>51</v>
      </c>
      <c r="B77" t="s">
        <v>1485</v>
      </c>
      <c r="C77">
        <v>94.811000000000007</v>
      </c>
      <c r="D77">
        <v>1318.5070000000001</v>
      </c>
      <c r="E77">
        <f t="shared" si="1"/>
        <v>850.11500000000001</v>
      </c>
    </row>
    <row r="78" spans="1:5" x14ac:dyDescent="0.2">
      <c r="A78">
        <v>52</v>
      </c>
      <c r="B78" t="s">
        <v>1486</v>
      </c>
      <c r="C78">
        <v>33.293999999999997</v>
      </c>
      <c r="D78">
        <v>2273.433</v>
      </c>
      <c r="E78">
        <f t="shared" si="1"/>
        <v>1805.0409999999999</v>
      </c>
    </row>
    <row r="79" spans="1:5" x14ac:dyDescent="0.2">
      <c r="A79">
        <v>53</v>
      </c>
      <c r="B79" t="s">
        <v>1487</v>
      </c>
      <c r="C79">
        <v>44.232999999999997</v>
      </c>
      <c r="D79">
        <v>653.45899999999995</v>
      </c>
      <c r="E79">
        <f t="shared" si="1"/>
        <v>185.06699999999995</v>
      </c>
    </row>
    <row r="80" spans="1:5" x14ac:dyDescent="0.2">
      <c r="A80">
        <v>54</v>
      </c>
      <c r="B80" t="s">
        <v>1488</v>
      </c>
      <c r="C80">
        <v>90.646000000000001</v>
      </c>
      <c r="D80">
        <v>1354.405</v>
      </c>
      <c r="E80">
        <f t="shared" si="1"/>
        <v>886.01299999999992</v>
      </c>
    </row>
    <row r="81" spans="1:10" x14ac:dyDescent="0.2">
      <c r="A81">
        <v>55</v>
      </c>
      <c r="B81" t="s">
        <v>1489</v>
      </c>
      <c r="C81">
        <v>67.888000000000005</v>
      </c>
      <c r="D81">
        <v>5266.558</v>
      </c>
      <c r="E81">
        <f t="shared" si="1"/>
        <v>4798.1660000000002</v>
      </c>
    </row>
    <row r="82" spans="1:10" x14ac:dyDescent="0.2">
      <c r="A82">
        <v>56</v>
      </c>
      <c r="B82" t="s">
        <v>1490</v>
      </c>
      <c r="C82">
        <v>72.518000000000001</v>
      </c>
      <c r="D82">
        <v>1637.777</v>
      </c>
      <c r="E82">
        <f t="shared" si="1"/>
        <v>1169.385</v>
      </c>
    </row>
    <row r="83" spans="1:10" x14ac:dyDescent="0.2">
      <c r="A83">
        <v>57</v>
      </c>
      <c r="B83" t="s">
        <v>1491</v>
      </c>
      <c r="C83">
        <v>133.595</v>
      </c>
      <c r="D83">
        <v>1726.509</v>
      </c>
      <c r="E83">
        <f t="shared" si="1"/>
        <v>1258.117</v>
      </c>
    </row>
    <row r="84" spans="1:10" x14ac:dyDescent="0.2">
      <c r="A84">
        <v>58</v>
      </c>
      <c r="B84" t="s">
        <v>1492</v>
      </c>
      <c r="C84">
        <v>169.25299999999999</v>
      </c>
      <c r="D84">
        <v>3614.2849999999999</v>
      </c>
      <c r="E84">
        <f t="shared" si="1"/>
        <v>3145.893</v>
      </c>
    </row>
    <row r="85" spans="1:10" x14ac:dyDescent="0.2">
      <c r="A85">
        <v>59</v>
      </c>
      <c r="B85" t="s">
        <v>1493</v>
      </c>
      <c r="C85">
        <v>150.80799999999999</v>
      </c>
      <c r="D85">
        <v>1324.67</v>
      </c>
      <c r="E85">
        <f t="shared" si="1"/>
        <v>856.27800000000002</v>
      </c>
    </row>
    <row r="86" spans="1:10" x14ac:dyDescent="0.2">
      <c r="A86">
        <v>60</v>
      </c>
      <c r="B86" t="s">
        <v>1494</v>
      </c>
      <c r="C86">
        <v>87.474000000000004</v>
      </c>
      <c r="D86">
        <v>1297.2639999999999</v>
      </c>
      <c r="E86">
        <f t="shared" si="1"/>
        <v>828.87199999999984</v>
      </c>
    </row>
    <row r="87" spans="1:10" s="4" customFormat="1" x14ac:dyDescent="0.2"/>
    <row r="88" spans="1:10" x14ac:dyDescent="0.2">
      <c r="A88" t="s">
        <v>1452</v>
      </c>
    </row>
    <row r="89" spans="1:10" x14ac:dyDescent="0.2">
      <c r="C89" t="s">
        <v>1410</v>
      </c>
      <c r="D89" t="s">
        <v>834</v>
      </c>
      <c r="E89" t="s">
        <v>1411</v>
      </c>
      <c r="G89" t="s">
        <v>1495</v>
      </c>
      <c r="J89" t="s">
        <v>1496</v>
      </c>
    </row>
    <row r="90" spans="1:10" x14ac:dyDescent="0.2">
      <c r="A90">
        <v>21</v>
      </c>
      <c r="B90" t="s">
        <v>1497</v>
      </c>
      <c r="C90">
        <v>107.045</v>
      </c>
      <c r="D90">
        <v>2002.9010000000001</v>
      </c>
      <c r="E90">
        <f t="shared" ref="E90:E129" si="2">D90-485.486</f>
        <v>1517.415</v>
      </c>
    </row>
    <row r="91" spans="1:10" x14ac:dyDescent="0.2">
      <c r="A91">
        <v>22</v>
      </c>
      <c r="B91" t="s">
        <v>1498</v>
      </c>
      <c r="C91">
        <v>43.548000000000002</v>
      </c>
      <c r="D91">
        <v>6038.3159999999998</v>
      </c>
      <c r="E91">
        <f t="shared" si="2"/>
        <v>5552.83</v>
      </c>
    </row>
    <row r="92" spans="1:10" x14ac:dyDescent="0.2">
      <c r="A92">
        <v>23</v>
      </c>
      <c r="B92" t="s">
        <v>1499</v>
      </c>
      <c r="C92">
        <v>107.38800000000001</v>
      </c>
      <c r="D92">
        <v>885.75</v>
      </c>
      <c r="E92">
        <f t="shared" si="2"/>
        <v>400.26400000000001</v>
      </c>
    </row>
    <row r="93" spans="1:10" x14ac:dyDescent="0.2">
      <c r="A93">
        <v>24</v>
      </c>
      <c r="B93" t="s">
        <v>1500</v>
      </c>
      <c r="C93">
        <v>74.902000000000001</v>
      </c>
      <c r="D93">
        <v>976.23599999999999</v>
      </c>
      <c r="E93">
        <f t="shared" si="2"/>
        <v>490.75</v>
      </c>
    </row>
    <row r="94" spans="1:10" x14ac:dyDescent="0.2">
      <c r="A94">
        <v>25</v>
      </c>
      <c r="B94" t="s">
        <v>1501</v>
      </c>
      <c r="C94">
        <v>70.573999999999998</v>
      </c>
      <c r="D94">
        <v>867.74</v>
      </c>
      <c r="E94">
        <f t="shared" si="2"/>
        <v>382.25400000000002</v>
      </c>
    </row>
    <row r="95" spans="1:10" x14ac:dyDescent="0.2">
      <c r="A95">
        <v>26</v>
      </c>
      <c r="B95" t="s">
        <v>1502</v>
      </c>
      <c r="C95">
        <v>24.748999999999999</v>
      </c>
      <c r="D95">
        <v>15461.204</v>
      </c>
      <c r="E95">
        <f t="shared" si="2"/>
        <v>14975.717999999999</v>
      </c>
    </row>
    <row r="96" spans="1:10" x14ac:dyDescent="0.2">
      <c r="A96">
        <v>27</v>
      </c>
      <c r="B96" t="s">
        <v>1503</v>
      </c>
      <c r="C96">
        <v>103.238</v>
      </c>
      <c r="D96">
        <v>9977.7139999999999</v>
      </c>
      <c r="E96">
        <f t="shared" si="2"/>
        <v>9492.2279999999992</v>
      </c>
    </row>
    <row r="97" spans="1:5" x14ac:dyDescent="0.2">
      <c r="A97">
        <v>28</v>
      </c>
      <c r="B97" t="s">
        <v>1504</v>
      </c>
      <c r="C97">
        <v>29.38</v>
      </c>
      <c r="D97">
        <v>927.66</v>
      </c>
      <c r="E97">
        <f t="shared" si="2"/>
        <v>442.17399999999998</v>
      </c>
    </row>
    <row r="98" spans="1:5" x14ac:dyDescent="0.2">
      <c r="A98" s="10">
        <v>29</v>
      </c>
      <c r="B98" s="10" t="s">
        <v>1505</v>
      </c>
      <c r="C98" s="10">
        <v>33.027999999999999</v>
      </c>
      <c r="D98" s="10">
        <v>12980.346</v>
      </c>
      <c r="E98" s="10">
        <f t="shared" si="2"/>
        <v>12494.859999999999</v>
      </c>
    </row>
    <row r="99" spans="1:5" x14ac:dyDescent="0.2">
      <c r="A99">
        <v>30</v>
      </c>
      <c r="B99" t="s">
        <v>1506</v>
      </c>
      <c r="C99">
        <v>33.32</v>
      </c>
      <c r="D99">
        <v>2150.509</v>
      </c>
      <c r="E99">
        <f t="shared" si="2"/>
        <v>1665.0230000000001</v>
      </c>
    </row>
    <row r="100" spans="1:5" x14ac:dyDescent="0.2">
      <c r="A100">
        <v>31</v>
      </c>
      <c r="B100" t="s">
        <v>1507</v>
      </c>
      <c r="C100">
        <v>78.540000000000006</v>
      </c>
      <c r="D100">
        <v>1858.9590000000001</v>
      </c>
      <c r="E100">
        <f t="shared" si="2"/>
        <v>1373.473</v>
      </c>
    </row>
    <row r="101" spans="1:5" x14ac:dyDescent="0.2">
      <c r="A101">
        <v>32</v>
      </c>
      <c r="B101" t="s">
        <v>1508</v>
      </c>
      <c r="C101">
        <v>31.247</v>
      </c>
      <c r="D101">
        <v>6522.4520000000002</v>
      </c>
      <c r="E101">
        <f t="shared" si="2"/>
        <v>6036.9660000000003</v>
      </c>
    </row>
    <row r="102" spans="1:5" x14ac:dyDescent="0.2">
      <c r="A102">
        <v>33</v>
      </c>
      <c r="B102" t="s">
        <v>1509</v>
      </c>
      <c r="C102">
        <v>35.627000000000002</v>
      </c>
      <c r="D102">
        <v>1113.194</v>
      </c>
      <c r="E102">
        <f t="shared" si="2"/>
        <v>627.70799999999997</v>
      </c>
    </row>
    <row r="103" spans="1:5" x14ac:dyDescent="0.2">
      <c r="A103">
        <v>34</v>
      </c>
      <c r="B103" t="s">
        <v>1510</v>
      </c>
      <c r="C103">
        <v>70.507000000000005</v>
      </c>
      <c r="D103">
        <v>7791.8050000000003</v>
      </c>
      <c r="E103">
        <f t="shared" si="2"/>
        <v>7306.3190000000004</v>
      </c>
    </row>
    <row r="104" spans="1:5" x14ac:dyDescent="0.2">
      <c r="A104">
        <v>35</v>
      </c>
      <c r="B104" t="s">
        <v>1511</v>
      </c>
      <c r="C104">
        <v>53.561</v>
      </c>
      <c r="D104">
        <v>781.38099999999997</v>
      </c>
      <c r="E104">
        <f t="shared" si="2"/>
        <v>295.89499999999998</v>
      </c>
    </row>
    <row r="105" spans="1:5" x14ac:dyDescent="0.2">
      <c r="A105">
        <v>36</v>
      </c>
      <c r="B105" t="s">
        <v>1512</v>
      </c>
      <c r="C105">
        <v>70.804000000000002</v>
      </c>
      <c r="D105">
        <v>1435.7950000000001</v>
      </c>
      <c r="E105">
        <f t="shared" si="2"/>
        <v>950.30900000000008</v>
      </c>
    </row>
    <row r="106" spans="1:5" x14ac:dyDescent="0.2">
      <c r="A106">
        <v>37</v>
      </c>
      <c r="B106" t="s">
        <v>1513</v>
      </c>
      <c r="C106">
        <v>100.619</v>
      </c>
      <c r="D106">
        <v>1089.3399999999999</v>
      </c>
      <c r="E106">
        <f t="shared" si="2"/>
        <v>603.85399999999993</v>
      </c>
    </row>
    <row r="107" spans="1:5" x14ac:dyDescent="0.2">
      <c r="A107">
        <v>38</v>
      </c>
      <c r="B107" t="s">
        <v>1514</v>
      </c>
      <c r="C107">
        <v>93.966999999999999</v>
      </c>
      <c r="D107">
        <v>743.37099999999998</v>
      </c>
      <c r="E107">
        <f t="shared" si="2"/>
        <v>257.88499999999999</v>
      </c>
    </row>
    <row r="108" spans="1:5" x14ac:dyDescent="0.2">
      <c r="A108">
        <v>39</v>
      </c>
      <c r="B108" t="s">
        <v>1515</v>
      </c>
      <c r="C108">
        <v>57.802999999999997</v>
      </c>
      <c r="D108">
        <v>2205.556</v>
      </c>
      <c r="E108">
        <f t="shared" si="2"/>
        <v>1720.0700000000002</v>
      </c>
    </row>
    <row r="109" spans="1:5" x14ac:dyDescent="0.2">
      <c r="A109">
        <v>40</v>
      </c>
      <c r="B109" t="s">
        <v>1516</v>
      </c>
      <c r="C109">
        <v>65.718000000000004</v>
      </c>
      <c r="D109">
        <v>1276.529</v>
      </c>
      <c r="E109">
        <f t="shared" si="2"/>
        <v>791.04300000000001</v>
      </c>
    </row>
    <row r="110" spans="1:5" x14ac:dyDescent="0.2">
      <c r="A110">
        <v>41</v>
      </c>
      <c r="B110" t="s">
        <v>1517</v>
      </c>
      <c r="C110">
        <v>76.846999999999994</v>
      </c>
      <c r="D110">
        <v>924.07500000000005</v>
      </c>
      <c r="E110">
        <f t="shared" si="2"/>
        <v>438.58900000000006</v>
      </c>
    </row>
    <row r="111" spans="1:5" x14ac:dyDescent="0.2">
      <c r="A111">
        <v>42</v>
      </c>
      <c r="B111" t="s">
        <v>1518</v>
      </c>
      <c r="C111">
        <v>69.816999999999993</v>
      </c>
      <c r="D111">
        <v>1063.9359999999999</v>
      </c>
      <c r="E111">
        <f t="shared" si="2"/>
        <v>578.44999999999993</v>
      </c>
    </row>
    <row r="112" spans="1:5" x14ac:dyDescent="0.2">
      <c r="A112">
        <v>43</v>
      </c>
      <c r="B112" t="s">
        <v>1519</v>
      </c>
      <c r="C112">
        <v>55.27</v>
      </c>
      <c r="D112">
        <v>2649.0720000000001</v>
      </c>
      <c r="E112">
        <f t="shared" si="2"/>
        <v>2163.5860000000002</v>
      </c>
    </row>
    <row r="113" spans="1:5" x14ac:dyDescent="0.2">
      <c r="A113">
        <v>44</v>
      </c>
      <c r="B113" t="s">
        <v>1520</v>
      </c>
      <c r="C113">
        <v>136.804</v>
      </c>
      <c r="D113">
        <v>799.92700000000002</v>
      </c>
      <c r="E113">
        <f t="shared" si="2"/>
        <v>314.44100000000003</v>
      </c>
    </row>
    <row r="114" spans="1:5" x14ac:dyDescent="0.2">
      <c r="A114">
        <v>45</v>
      </c>
      <c r="B114" t="s">
        <v>1521</v>
      </c>
      <c r="C114">
        <v>128.26900000000001</v>
      </c>
      <c r="D114">
        <v>2201.2559999999999</v>
      </c>
      <c r="E114">
        <f t="shared" si="2"/>
        <v>1715.77</v>
      </c>
    </row>
    <row r="115" spans="1:5" x14ac:dyDescent="0.2">
      <c r="A115">
        <v>46</v>
      </c>
      <c r="B115" t="s">
        <v>1522</v>
      </c>
      <c r="C115">
        <v>51.704000000000001</v>
      </c>
      <c r="D115">
        <v>1316.463</v>
      </c>
      <c r="E115">
        <f t="shared" si="2"/>
        <v>830.97699999999998</v>
      </c>
    </row>
    <row r="116" spans="1:5" x14ac:dyDescent="0.2">
      <c r="A116">
        <v>47</v>
      </c>
      <c r="B116" t="s">
        <v>1523</v>
      </c>
      <c r="C116">
        <v>57.628999999999998</v>
      </c>
      <c r="D116">
        <v>598.39300000000003</v>
      </c>
      <c r="E116">
        <f t="shared" si="2"/>
        <v>112.90700000000004</v>
      </c>
    </row>
    <row r="117" spans="1:5" x14ac:dyDescent="0.2">
      <c r="A117">
        <v>48</v>
      </c>
      <c r="B117" t="s">
        <v>1524</v>
      </c>
      <c r="C117">
        <v>108.86199999999999</v>
      </c>
      <c r="D117">
        <v>744.66899999999998</v>
      </c>
      <c r="E117">
        <f t="shared" si="2"/>
        <v>259.18299999999999</v>
      </c>
    </row>
    <row r="118" spans="1:5" x14ac:dyDescent="0.2">
      <c r="A118">
        <v>49</v>
      </c>
      <c r="B118" t="s">
        <v>1525</v>
      </c>
      <c r="C118">
        <v>90.268000000000001</v>
      </c>
      <c r="D118">
        <v>1569.518</v>
      </c>
      <c r="E118">
        <f t="shared" si="2"/>
        <v>1084.0320000000002</v>
      </c>
    </row>
    <row r="119" spans="1:5" x14ac:dyDescent="0.2">
      <c r="A119">
        <v>50</v>
      </c>
      <c r="B119" t="s">
        <v>1526</v>
      </c>
      <c r="C119">
        <v>142.31899999999999</v>
      </c>
      <c r="D119">
        <v>2323.9589999999998</v>
      </c>
      <c r="E119">
        <f t="shared" si="2"/>
        <v>1838.473</v>
      </c>
    </row>
    <row r="120" spans="1:5" x14ac:dyDescent="0.2">
      <c r="A120">
        <v>51</v>
      </c>
      <c r="B120" t="s">
        <v>1527</v>
      </c>
      <c r="C120">
        <v>40.012</v>
      </c>
      <c r="D120">
        <v>968.55899999999997</v>
      </c>
      <c r="E120">
        <f t="shared" si="2"/>
        <v>483.07299999999998</v>
      </c>
    </row>
    <row r="121" spans="1:5" x14ac:dyDescent="0.2">
      <c r="A121">
        <v>52</v>
      </c>
      <c r="B121" t="s">
        <v>1528</v>
      </c>
      <c r="C121">
        <v>66.337000000000003</v>
      </c>
      <c r="D121">
        <v>753.60299999999995</v>
      </c>
      <c r="E121">
        <f t="shared" si="2"/>
        <v>268.11699999999996</v>
      </c>
    </row>
    <row r="122" spans="1:5" x14ac:dyDescent="0.2">
      <c r="A122">
        <v>53</v>
      </c>
      <c r="B122" t="s">
        <v>1529</v>
      </c>
      <c r="C122">
        <v>44.264000000000003</v>
      </c>
      <c r="D122">
        <v>2119.9029999999998</v>
      </c>
      <c r="E122">
        <f t="shared" si="2"/>
        <v>1634.4169999999999</v>
      </c>
    </row>
    <row r="123" spans="1:5" x14ac:dyDescent="0.2">
      <c r="A123">
        <v>54</v>
      </c>
      <c r="B123" t="s">
        <v>1530</v>
      </c>
      <c r="C123">
        <v>75.730999999999995</v>
      </c>
      <c r="D123">
        <v>1119.498</v>
      </c>
      <c r="E123">
        <f t="shared" si="2"/>
        <v>634.01200000000006</v>
      </c>
    </row>
    <row r="124" spans="1:5" x14ac:dyDescent="0.2">
      <c r="A124">
        <v>55</v>
      </c>
      <c r="B124" t="s">
        <v>1531</v>
      </c>
      <c r="C124">
        <v>58.887</v>
      </c>
      <c r="D124">
        <v>1222.5999999999999</v>
      </c>
      <c r="E124">
        <f t="shared" si="2"/>
        <v>737.11399999999992</v>
      </c>
    </row>
    <row r="125" spans="1:5" x14ac:dyDescent="0.2">
      <c r="A125">
        <v>56</v>
      </c>
      <c r="B125" t="s">
        <v>1532</v>
      </c>
      <c r="C125">
        <v>124.488</v>
      </c>
      <c r="D125">
        <v>1552.2650000000001</v>
      </c>
      <c r="E125">
        <f t="shared" si="2"/>
        <v>1066.779</v>
      </c>
    </row>
    <row r="126" spans="1:5" x14ac:dyDescent="0.2">
      <c r="A126">
        <v>57</v>
      </c>
      <c r="B126" t="s">
        <v>1533</v>
      </c>
      <c r="C126">
        <v>63.073</v>
      </c>
      <c r="D126">
        <v>1230.0239999999999</v>
      </c>
      <c r="E126">
        <f t="shared" si="2"/>
        <v>744.5379999999999</v>
      </c>
    </row>
    <row r="127" spans="1:5" x14ac:dyDescent="0.2">
      <c r="A127">
        <v>58</v>
      </c>
      <c r="B127" t="s">
        <v>1534</v>
      </c>
      <c r="C127">
        <v>181.43100000000001</v>
      </c>
      <c r="D127">
        <v>1920.297</v>
      </c>
      <c r="E127">
        <f t="shared" si="2"/>
        <v>1434.8110000000001</v>
      </c>
    </row>
    <row r="128" spans="1:5" x14ac:dyDescent="0.2">
      <c r="A128">
        <v>59</v>
      </c>
      <c r="B128" t="s">
        <v>1535</v>
      </c>
      <c r="C128">
        <v>128.32</v>
      </c>
      <c r="D128">
        <v>908.94799999999998</v>
      </c>
      <c r="E128">
        <f t="shared" si="2"/>
        <v>423.46199999999999</v>
      </c>
    </row>
    <row r="129" spans="1:8" x14ac:dyDescent="0.2">
      <c r="A129">
        <v>60</v>
      </c>
      <c r="B129" t="s">
        <v>1536</v>
      </c>
      <c r="C129">
        <v>89.448999999999998</v>
      </c>
      <c r="D129">
        <v>5708.6949999999997</v>
      </c>
      <c r="E129">
        <f t="shared" si="2"/>
        <v>5223.2089999999998</v>
      </c>
    </row>
    <row r="130" spans="1:8" s="4" customFormat="1" x14ac:dyDescent="0.2"/>
    <row r="131" spans="1:8" x14ac:dyDescent="0.2">
      <c r="A131" t="s">
        <v>1598</v>
      </c>
    </row>
    <row r="134" spans="1:8" x14ac:dyDescent="0.2">
      <c r="B134" t="s">
        <v>1537</v>
      </c>
      <c r="C134" t="s">
        <v>1410</v>
      </c>
      <c r="D134" t="s">
        <v>834</v>
      </c>
      <c r="E134" t="s">
        <v>1411</v>
      </c>
      <c r="H134" t="s">
        <v>1496</v>
      </c>
    </row>
    <row r="135" spans="1:8" x14ac:dyDescent="0.2">
      <c r="B135" t="s">
        <v>1538</v>
      </c>
      <c r="C135">
        <v>52.792999999999999</v>
      </c>
      <c r="D135">
        <v>888.58699999999999</v>
      </c>
      <c r="E135">
        <f>D135-467.885</f>
        <v>420.702</v>
      </c>
    </row>
    <row r="136" spans="1:8" x14ac:dyDescent="0.2">
      <c r="B136" t="s">
        <v>1539</v>
      </c>
      <c r="C136">
        <v>113.41</v>
      </c>
      <c r="D136">
        <v>11975.924000000001</v>
      </c>
      <c r="E136">
        <f t="shared" ref="E136:E194" si="3">D136-467.885</f>
        <v>11508.039000000001</v>
      </c>
    </row>
    <row r="137" spans="1:8" x14ac:dyDescent="0.2">
      <c r="B137" t="s">
        <v>1540</v>
      </c>
      <c r="C137">
        <v>30.209</v>
      </c>
      <c r="D137">
        <v>1179.106</v>
      </c>
      <c r="E137">
        <f t="shared" si="3"/>
        <v>711.221</v>
      </c>
    </row>
    <row r="138" spans="1:8" x14ac:dyDescent="0.2">
      <c r="B138" t="s">
        <v>1541</v>
      </c>
      <c r="C138">
        <v>42.35</v>
      </c>
      <c r="D138">
        <v>10426.986999999999</v>
      </c>
      <c r="E138">
        <f t="shared" si="3"/>
        <v>9959.101999999999</v>
      </c>
    </row>
    <row r="139" spans="1:8" x14ac:dyDescent="0.2">
      <c r="B139" t="s">
        <v>1542</v>
      </c>
      <c r="C139">
        <v>41.875</v>
      </c>
      <c r="D139">
        <v>692.57100000000003</v>
      </c>
      <c r="E139">
        <f t="shared" si="3"/>
        <v>224.68600000000004</v>
      </c>
    </row>
    <row r="140" spans="1:8" x14ac:dyDescent="0.2">
      <c r="B140" t="s">
        <v>1543</v>
      </c>
      <c r="C140">
        <v>21.899000000000001</v>
      </c>
      <c r="D140">
        <v>920.42100000000005</v>
      </c>
      <c r="E140">
        <f t="shared" si="3"/>
        <v>452.53600000000006</v>
      </c>
    </row>
    <row r="141" spans="1:8" x14ac:dyDescent="0.2">
      <c r="B141" t="s">
        <v>1544</v>
      </c>
      <c r="C141">
        <v>39.423999999999999</v>
      </c>
      <c r="D141">
        <v>11856.434999999999</v>
      </c>
      <c r="E141">
        <f t="shared" si="3"/>
        <v>11388.55</v>
      </c>
    </row>
    <row r="142" spans="1:8" x14ac:dyDescent="0.2">
      <c r="B142" t="s">
        <v>1545</v>
      </c>
      <c r="C142">
        <v>47.186</v>
      </c>
      <c r="D142">
        <v>1922.2729999999999</v>
      </c>
      <c r="E142">
        <f t="shared" si="3"/>
        <v>1454.3879999999999</v>
      </c>
    </row>
    <row r="143" spans="1:8" x14ac:dyDescent="0.2">
      <c r="A143" s="10"/>
      <c r="B143" s="10" t="s">
        <v>1546</v>
      </c>
      <c r="C143" s="10">
        <v>23.864000000000001</v>
      </c>
      <c r="D143" s="10">
        <v>3359.6709999999998</v>
      </c>
      <c r="E143" s="10">
        <f t="shared" si="3"/>
        <v>2891.7860000000001</v>
      </c>
    </row>
    <row r="144" spans="1:8" x14ac:dyDescent="0.2">
      <c r="B144" t="s">
        <v>1547</v>
      </c>
      <c r="C144">
        <v>39.177999999999997</v>
      </c>
      <c r="D144">
        <v>826.19399999999996</v>
      </c>
      <c r="E144">
        <f t="shared" si="3"/>
        <v>358.30899999999997</v>
      </c>
    </row>
    <row r="145" spans="1:5" x14ac:dyDescent="0.2">
      <c r="B145" t="s">
        <v>1548</v>
      </c>
      <c r="C145">
        <v>13.635999999999999</v>
      </c>
      <c r="D145">
        <v>594.64200000000005</v>
      </c>
      <c r="E145">
        <f t="shared" si="3"/>
        <v>126.75700000000006</v>
      </c>
    </row>
    <row r="146" spans="1:5" x14ac:dyDescent="0.2">
      <c r="B146" t="s">
        <v>1549</v>
      </c>
      <c r="C146">
        <v>34.470999999999997</v>
      </c>
      <c r="D146">
        <v>648.15300000000002</v>
      </c>
      <c r="E146">
        <f t="shared" si="3"/>
        <v>180.26800000000003</v>
      </c>
    </row>
    <row r="147" spans="1:5" x14ac:dyDescent="0.2">
      <c r="B147" t="s">
        <v>1550</v>
      </c>
      <c r="C147">
        <v>86.322999999999993</v>
      </c>
      <c r="D147">
        <v>745.36599999999999</v>
      </c>
      <c r="E147">
        <f t="shared" si="3"/>
        <v>277.48099999999999</v>
      </c>
    </row>
    <row r="148" spans="1:5" x14ac:dyDescent="0.2">
      <c r="B148" t="s">
        <v>1551</v>
      </c>
      <c r="C148">
        <v>131.52799999999999</v>
      </c>
      <c r="D148">
        <v>803.40899999999999</v>
      </c>
      <c r="E148">
        <f t="shared" si="3"/>
        <v>335.524</v>
      </c>
    </row>
    <row r="149" spans="1:5" x14ac:dyDescent="0.2">
      <c r="B149" t="s">
        <v>1552</v>
      </c>
      <c r="C149">
        <v>46.116</v>
      </c>
      <c r="D149">
        <v>920.26800000000003</v>
      </c>
      <c r="E149">
        <f t="shared" si="3"/>
        <v>452.38300000000004</v>
      </c>
    </row>
    <row r="150" spans="1:5" x14ac:dyDescent="0.2">
      <c r="B150" t="s">
        <v>1553</v>
      </c>
      <c r="C150">
        <v>45.921999999999997</v>
      </c>
      <c r="D150">
        <v>586.399</v>
      </c>
      <c r="E150">
        <f t="shared" si="3"/>
        <v>118.51400000000001</v>
      </c>
    </row>
    <row r="151" spans="1:5" x14ac:dyDescent="0.2">
      <c r="B151" t="s">
        <v>1554</v>
      </c>
      <c r="C151">
        <v>57.244999999999997</v>
      </c>
      <c r="D151">
        <v>917.51300000000003</v>
      </c>
      <c r="E151">
        <f t="shared" si="3"/>
        <v>449.62800000000004</v>
      </c>
    </row>
    <row r="152" spans="1:5" x14ac:dyDescent="0.2">
      <c r="A152" s="10"/>
      <c r="B152" s="10" t="s">
        <v>1555</v>
      </c>
      <c r="C152" s="10">
        <v>36.308</v>
      </c>
      <c r="D152" s="10">
        <v>592.34400000000005</v>
      </c>
      <c r="E152" s="10">
        <f t="shared" si="3"/>
        <v>124.45900000000006</v>
      </c>
    </row>
    <row r="153" spans="1:5" x14ac:dyDescent="0.2">
      <c r="B153" t="s">
        <v>1556</v>
      </c>
      <c r="C153">
        <v>68.823999999999998</v>
      </c>
      <c r="D153">
        <v>682.36400000000003</v>
      </c>
      <c r="E153">
        <f t="shared" si="3"/>
        <v>214.47900000000004</v>
      </c>
    </row>
    <row r="154" spans="1:5" x14ac:dyDescent="0.2">
      <c r="B154" t="s">
        <v>1557</v>
      </c>
      <c r="C154">
        <v>100.45</v>
      </c>
      <c r="D154">
        <v>600.66600000000005</v>
      </c>
      <c r="E154">
        <f t="shared" si="3"/>
        <v>132.78100000000006</v>
      </c>
    </row>
    <row r="155" spans="1:5" x14ac:dyDescent="0.2">
      <c r="B155" t="s">
        <v>1558</v>
      </c>
      <c r="C155">
        <v>46.904000000000003</v>
      </c>
      <c r="D155">
        <v>10534.111999999999</v>
      </c>
      <c r="E155">
        <f t="shared" si="3"/>
        <v>10066.226999999999</v>
      </c>
    </row>
    <row r="156" spans="1:5" x14ac:dyDescent="0.2">
      <c r="B156" t="s">
        <v>1559</v>
      </c>
      <c r="C156">
        <v>33.488</v>
      </c>
      <c r="D156">
        <v>11985.368</v>
      </c>
      <c r="E156">
        <f t="shared" si="3"/>
        <v>11517.483</v>
      </c>
    </row>
    <row r="157" spans="1:5" x14ac:dyDescent="0.2">
      <c r="B157" t="s">
        <v>1560</v>
      </c>
      <c r="C157">
        <v>30.934999999999999</v>
      </c>
      <c r="D157">
        <v>1146.729</v>
      </c>
      <c r="E157">
        <f t="shared" si="3"/>
        <v>678.84400000000005</v>
      </c>
    </row>
    <row r="158" spans="1:5" x14ac:dyDescent="0.2">
      <c r="B158" t="s">
        <v>1561</v>
      </c>
      <c r="C158">
        <v>68.787999999999997</v>
      </c>
      <c r="D158">
        <v>10335.606</v>
      </c>
      <c r="E158">
        <f t="shared" si="3"/>
        <v>9867.7209999999995</v>
      </c>
    </row>
    <row r="159" spans="1:5" x14ac:dyDescent="0.2">
      <c r="B159" t="s">
        <v>1562</v>
      </c>
      <c r="C159">
        <v>56.031999999999996</v>
      </c>
      <c r="D159">
        <v>12452.115</v>
      </c>
      <c r="E159">
        <f t="shared" si="3"/>
        <v>11984.23</v>
      </c>
    </row>
    <row r="160" spans="1:5" x14ac:dyDescent="0.2">
      <c r="B160" t="s">
        <v>1563</v>
      </c>
      <c r="C160">
        <v>92.933999999999997</v>
      </c>
      <c r="D160">
        <v>1163.364</v>
      </c>
      <c r="E160">
        <f t="shared" si="3"/>
        <v>695.47900000000004</v>
      </c>
    </row>
    <row r="161" spans="2:5" x14ac:dyDescent="0.2">
      <c r="B161" t="s">
        <v>1564</v>
      </c>
      <c r="C161">
        <v>39.700000000000003</v>
      </c>
      <c r="D161">
        <v>1959.5830000000001</v>
      </c>
      <c r="E161">
        <f t="shared" si="3"/>
        <v>1491.6980000000001</v>
      </c>
    </row>
    <row r="162" spans="2:5" x14ac:dyDescent="0.2">
      <c r="B162" t="s">
        <v>1565</v>
      </c>
      <c r="C162">
        <v>38.283000000000001</v>
      </c>
      <c r="D162">
        <v>652.70399999999995</v>
      </c>
      <c r="E162">
        <f t="shared" si="3"/>
        <v>184.81899999999996</v>
      </c>
    </row>
    <row r="163" spans="2:5" x14ac:dyDescent="0.2">
      <c r="B163" t="s">
        <v>1566</v>
      </c>
      <c r="C163">
        <v>73.832999999999998</v>
      </c>
      <c r="D163">
        <v>1076.085</v>
      </c>
      <c r="E163">
        <f t="shared" si="3"/>
        <v>608.20000000000005</v>
      </c>
    </row>
    <row r="164" spans="2:5" x14ac:dyDescent="0.2">
      <c r="B164" t="s">
        <v>1567</v>
      </c>
      <c r="C164">
        <v>44.73</v>
      </c>
      <c r="D164">
        <v>579.39499999999998</v>
      </c>
      <c r="E164">
        <f t="shared" si="3"/>
        <v>111.50999999999999</v>
      </c>
    </row>
    <row r="165" spans="2:5" x14ac:dyDescent="0.2">
      <c r="B165" t="s">
        <v>1568</v>
      </c>
      <c r="C165">
        <v>29.6</v>
      </c>
      <c r="D165">
        <v>12572.623</v>
      </c>
      <c r="E165">
        <f t="shared" si="3"/>
        <v>12104.737999999999</v>
      </c>
    </row>
    <row r="166" spans="2:5" x14ac:dyDescent="0.2">
      <c r="B166" t="s">
        <v>1569</v>
      </c>
      <c r="C166">
        <v>70.968000000000004</v>
      </c>
      <c r="D166">
        <v>822.22699999999998</v>
      </c>
      <c r="E166">
        <f t="shared" si="3"/>
        <v>354.34199999999998</v>
      </c>
    </row>
    <row r="167" spans="2:5" x14ac:dyDescent="0.2">
      <c r="B167" t="s">
        <v>1570</v>
      </c>
      <c r="C167">
        <v>47.594999999999999</v>
      </c>
      <c r="D167">
        <v>618.61</v>
      </c>
      <c r="E167">
        <f t="shared" si="3"/>
        <v>150.72500000000002</v>
      </c>
    </row>
    <row r="168" spans="2:5" x14ac:dyDescent="0.2">
      <c r="B168" t="s">
        <v>1571</v>
      </c>
      <c r="C168">
        <v>30.782</v>
      </c>
      <c r="D168">
        <v>592.471</v>
      </c>
      <c r="E168">
        <f t="shared" si="3"/>
        <v>124.58600000000001</v>
      </c>
    </row>
    <row r="169" spans="2:5" x14ac:dyDescent="0.2">
      <c r="B169" t="s">
        <v>1572</v>
      </c>
      <c r="C169">
        <v>18.64</v>
      </c>
      <c r="D169">
        <v>707.20100000000002</v>
      </c>
      <c r="E169">
        <f t="shared" si="3"/>
        <v>239.31600000000003</v>
      </c>
    </row>
    <row r="170" spans="2:5" x14ac:dyDescent="0.2">
      <c r="B170" t="s">
        <v>1573</v>
      </c>
      <c r="C170">
        <v>40.917999999999999</v>
      </c>
      <c r="D170">
        <v>710.05399999999997</v>
      </c>
      <c r="E170">
        <f t="shared" si="3"/>
        <v>242.16899999999998</v>
      </c>
    </row>
    <row r="171" spans="2:5" x14ac:dyDescent="0.2">
      <c r="B171" t="s">
        <v>1574</v>
      </c>
      <c r="C171">
        <v>37.863</v>
      </c>
      <c r="D171">
        <v>4280.942</v>
      </c>
      <c r="E171">
        <f t="shared" si="3"/>
        <v>3813.0569999999998</v>
      </c>
    </row>
    <row r="172" spans="2:5" x14ac:dyDescent="0.2">
      <c r="B172" t="s">
        <v>1575</v>
      </c>
      <c r="C172">
        <v>93.311999999999998</v>
      </c>
      <c r="D172">
        <v>734.41800000000001</v>
      </c>
      <c r="E172">
        <f t="shared" si="3"/>
        <v>266.53300000000002</v>
      </c>
    </row>
    <row r="173" spans="2:5" x14ac:dyDescent="0.2">
      <c r="B173" t="s">
        <v>1576</v>
      </c>
      <c r="C173">
        <v>59.905999999999999</v>
      </c>
      <c r="D173">
        <v>634.63400000000001</v>
      </c>
      <c r="E173">
        <f t="shared" si="3"/>
        <v>166.74900000000002</v>
      </c>
    </row>
    <row r="174" spans="2:5" x14ac:dyDescent="0.2">
      <c r="B174" t="s">
        <v>1577</v>
      </c>
      <c r="C174">
        <v>43.149000000000001</v>
      </c>
      <c r="D174">
        <v>520.721</v>
      </c>
      <c r="E174">
        <f t="shared" si="3"/>
        <v>52.836000000000013</v>
      </c>
    </row>
    <row r="175" spans="2:5" x14ac:dyDescent="0.2">
      <c r="B175" t="s">
        <v>1578</v>
      </c>
      <c r="C175">
        <v>86.804000000000002</v>
      </c>
      <c r="D175">
        <v>954.18799999999999</v>
      </c>
      <c r="E175">
        <f t="shared" si="3"/>
        <v>486.303</v>
      </c>
    </row>
    <row r="176" spans="2:5" x14ac:dyDescent="0.2">
      <c r="B176" t="s">
        <v>1579</v>
      </c>
      <c r="C176">
        <v>81.027000000000001</v>
      </c>
      <c r="D176">
        <v>700.98900000000003</v>
      </c>
      <c r="E176">
        <f t="shared" si="3"/>
        <v>233.10400000000004</v>
      </c>
    </row>
    <row r="177" spans="2:5" x14ac:dyDescent="0.2">
      <c r="B177" t="s">
        <v>1580</v>
      </c>
      <c r="C177">
        <v>35.918999999999997</v>
      </c>
      <c r="D177">
        <v>682.49699999999996</v>
      </c>
      <c r="E177">
        <f t="shared" si="3"/>
        <v>214.61199999999997</v>
      </c>
    </row>
    <row r="178" spans="2:5" x14ac:dyDescent="0.2">
      <c r="B178" t="s">
        <v>1581</v>
      </c>
      <c r="C178">
        <v>76.406999999999996</v>
      </c>
      <c r="D178">
        <v>782.94100000000003</v>
      </c>
      <c r="E178">
        <f t="shared" si="3"/>
        <v>315.05600000000004</v>
      </c>
    </row>
    <row r="179" spans="2:5" x14ac:dyDescent="0.2">
      <c r="B179" t="s">
        <v>1582</v>
      </c>
      <c r="C179">
        <v>65.400999999999996</v>
      </c>
      <c r="D179">
        <v>1394.914</v>
      </c>
      <c r="E179">
        <f t="shared" si="3"/>
        <v>927.029</v>
      </c>
    </row>
    <row r="180" spans="2:5" x14ac:dyDescent="0.2">
      <c r="B180" t="s">
        <v>1583</v>
      </c>
      <c r="C180">
        <v>95.317999999999998</v>
      </c>
      <c r="D180">
        <v>3711.306</v>
      </c>
      <c r="E180">
        <f t="shared" si="3"/>
        <v>3243.4210000000003</v>
      </c>
    </row>
    <row r="181" spans="2:5" x14ac:dyDescent="0.2">
      <c r="B181" t="s">
        <v>1584</v>
      </c>
      <c r="C181">
        <v>68.072000000000003</v>
      </c>
      <c r="D181">
        <v>1044.404</v>
      </c>
      <c r="E181">
        <f t="shared" si="3"/>
        <v>576.51900000000001</v>
      </c>
    </row>
    <row r="182" spans="2:5" x14ac:dyDescent="0.2">
      <c r="B182" t="s">
        <v>1585</v>
      </c>
      <c r="C182">
        <v>75.495999999999995</v>
      </c>
      <c r="D182">
        <v>2314.9699999999998</v>
      </c>
      <c r="E182">
        <f t="shared" si="3"/>
        <v>1847.0849999999998</v>
      </c>
    </row>
    <row r="183" spans="2:5" x14ac:dyDescent="0.2">
      <c r="B183" t="s">
        <v>1586</v>
      </c>
      <c r="C183">
        <v>61.680999999999997</v>
      </c>
      <c r="D183">
        <v>1567.8019999999999</v>
      </c>
      <c r="E183">
        <f t="shared" si="3"/>
        <v>1099.9169999999999</v>
      </c>
    </row>
    <row r="184" spans="2:5" x14ac:dyDescent="0.2">
      <c r="B184" t="s">
        <v>1587</v>
      </c>
      <c r="C184">
        <v>98.71</v>
      </c>
      <c r="D184">
        <v>11441.579</v>
      </c>
      <c r="E184">
        <f t="shared" si="3"/>
        <v>10973.694</v>
      </c>
    </row>
    <row r="185" spans="2:5" x14ac:dyDescent="0.2">
      <c r="B185" t="s">
        <v>1588</v>
      </c>
      <c r="C185">
        <v>93.691000000000003</v>
      </c>
      <c r="D185">
        <v>2717.038</v>
      </c>
      <c r="E185">
        <f t="shared" si="3"/>
        <v>2249.1530000000002</v>
      </c>
    </row>
    <row r="186" spans="2:5" x14ac:dyDescent="0.2">
      <c r="B186" t="s">
        <v>1589</v>
      </c>
      <c r="C186">
        <v>89.444000000000003</v>
      </c>
      <c r="D186">
        <v>2995.029</v>
      </c>
      <c r="E186">
        <f t="shared" si="3"/>
        <v>2527.1440000000002</v>
      </c>
    </row>
    <row r="187" spans="2:5" x14ac:dyDescent="0.2">
      <c r="B187" t="s">
        <v>1590</v>
      </c>
      <c r="C187">
        <v>114.53100000000001</v>
      </c>
      <c r="D187">
        <v>916.97500000000002</v>
      </c>
      <c r="E187">
        <f t="shared" si="3"/>
        <v>449.09000000000003</v>
      </c>
    </row>
    <row r="188" spans="2:5" x14ac:dyDescent="0.2">
      <c r="B188" t="s">
        <v>1591</v>
      </c>
      <c r="C188">
        <v>77.343000000000004</v>
      </c>
      <c r="D188">
        <v>904.96900000000005</v>
      </c>
      <c r="E188">
        <f t="shared" si="3"/>
        <v>437.08400000000006</v>
      </c>
    </row>
    <row r="189" spans="2:5" x14ac:dyDescent="0.2">
      <c r="B189" t="s">
        <v>1592</v>
      </c>
      <c r="C189">
        <v>133.601</v>
      </c>
      <c r="D189">
        <v>936.58900000000006</v>
      </c>
      <c r="E189">
        <f t="shared" si="3"/>
        <v>468.70400000000006</v>
      </c>
    </row>
    <row r="190" spans="2:5" x14ac:dyDescent="0.2">
      <c r="B190" t="s">
        <v>1593</v>
      </c>
      <c r="C190">
        <v>84.066000000000003</v>
      </c>
      <c r="D190">
        <v>2053.3090000000002</v>
      </c>
      <c r="E190">
        <f t="shared" si="3"/>
        <v>1585.4240000000002</v>
      </c>
    </row>
    <row r="191" spans="2:5" x14ac:dyDescent="0.2">
      <c r="B191" t="s">
        <v>1594</v>
      </c>
      <c r="C191">
        <v>57.552</v>
      </c>
      <c r="D191">
        <v>1175.5419999999999</v>
      </c>
      <c r="E191">
        <f t="shared" si="3"/>
        <v>707.65699999999993</v>
      </c>
    </row>
    <row r="192" spans="2:5" x14ac:dyDescent="0.2">
      <c r="B192" t="s">
        <v>1595</v>
      </c>
      <c r="C192">
        <v>76.692999999999998</v>
      </c>
      <c r="D192">
        <v>1231.4079999999999</v>
      </c>
      <c r="E192">
        <f t="shared" si="3"/>
        <v>763.52299999999991</v>
      </c>
    </row>
    <row r="193" spans="1:8" x14ac:dyDescent="0.2">
      <c r="B193" t="s">
        <v>1596</v>
      </c>
      <c r="C193">
        <v>65.364999999999995</v>
      </c>
      <c r="D193">
        <v>920.91</v>
      </c>
      <c r="E193">
        <f t="shared" si="3"/>
        <v>453.02499999999998</v>
      </c>
    </row>
    <row r="194" spans="1:8" x14ac:dyDescent="0.2">
      <c r="B194" t="s">
        <v>1597</v>
      </c>
      <c r="C194">
        <v>137.428</v>
      </c>
      <c r="D194">
        <v>1664.4949999999999</v>
      </c>
      <c r="E194">
        <f t="shared" si="3"/>
        <v>1196.6099999999999</v>
      </c>
    </row>
    <row r="195" spans="1:8" s="4" customFormat="1" x14ac:dyDescent="0.2"/>
    <row r="196" spans="1:8" x14ac:dyDescent="0.2">
      <c r="A196" t="s">
        <v>1599</v>
      </c>
    </row>
    <row r="198" spans="1:8" x14ac:dyDescent="0.2">
      <c r="A198" s="1"/>
      <c r="B198" s="1"/>
      <c r="C198" s="1"/>
      <c r="D198" s="1"/>
      <c r="E198" s="1"/>
      <c r="F198" s="1"/>
      <c r="G198" s="1"/>
      <c r="H198" s="1"/>
    </row>
    <row r="199" spans="1:8" x14ac:dyDescent="0.2">
      <c r="A199" s="1"/>
      <c r="B199" s="1" t="s">
        <v>1600</v>
      </c>
      <c r="C199" s="1" t="s">
        <v>1410</v>
      </c>
      <c r="D199" s="1" t="s">
        <v>834</v>
      </c>
      <c r="E199" s="1" t="s">
        <v>1411</v>
      </c>
      <c r="F199" s="1"/>
      <c r="G199" s="1" t="s">
        <v>1496</v>
      </c>
      <c r="H199" s="1"/>
    </row>
    <row r="200" spans="1:8" x14ac:dyDescent="0.2">
      <c r="A200" s="1"/>
      <c r="B200" s="1" t="s">
        <v>1601</v>
      </c>
      <c r="C200" s="1">
        <v>32.347000000000001</v>
      </c>
      <c r="D200" s="1">
        <v>11195.786</v>
      </c>
      <c r="E200" s="1">
        <v>10724.978999999999</v>
      </c>
      <c r="F200" s="1"/>
      <c r="G200" s="1"/>
      <c r="H200" s="1"/>
    </row>
    <row r="201" spans="1:8" x14ac:dyDescent="0.2">
      <c r="A201" s="1"/>
      <c r="B201" s="1" t="s">
        <v>1602</v>
      </c>
      <c r="C201" s="1">
        <v>62.442999999999998</v>
      </c>
      <c r="D201" s="1">
        <v>1498.778</v>
      </c>
      <c r="E201" s="1">
        <v>1027.971</v>
      </c>
      <c r="F201" s="1"/>
      <c r="G201" s="1"/>
      <c r="H201" s="1"/>
    </row>
    <row r="202" spans="1:8" x14ac:dyDescent="0.2">
      <c r="A202" s="1"/>
      <c r="B202" s="1" t="s">
        <v>1603</v>
      </c>
      <c r="C202" s="1">
        <v>38.058</v>
      </c>
      <c r="D202" s="1">
        <v>755.76900000000001</v>
      </c>
      <c r="E202" s="1">
        <v>284.96199999999999</v>
      </c>
      <c r="F202" s="1"/>
      <c r="G202" s="1"/>
      <c r="H202" s="1"/>
    </row>
    <row r="203" spans="1:8" x14ac:dyDescent="0.2">
      <c r="A203" s="1"/>
      <c r="B203" s="1" t="s">
        <v>1604</v>
      </c>
      <c r="C203" s="1">
        <v>38.078000000000003</v>
      </c>
      <c r="D203" s="1">
        <v>652.26199999999994</v>
      </c>
      <c r="E203" s="1">
        <v>181.45500000000001</v>
      </c>
      <c r="F203" s="1"/>
      <c r="G203" s="1"/>
      <c r="H203" s="1"/>
    </row>
    <row r="204" spans="1:8" x14ac:dyDescent="0.2">
      <c r="A204" s="1"/>
      <c r="B204" s="1" t="s">
        <v>1605</v>
      </c>
      <c r="C204" s="1">
        <v>81.599999999999994</v>
      </c>
      <c r="D204" s="1">
        <v>10495.03</v>
      </c>
      <c r="E204" s="1">
        <v>10024.223</v>
      </c>
      <c r="F204" s="1"/>
      <c r="G204" s="1"/>
      <c r="H204" s="1"/>
    </row>
    <row r="205" spans="1:8" x14ac:dyDescent="0.2">
      <c r="A205" s="1"/>
      <c r="B205" s="1" t="s">
        <v>1606</v>
      </c>
      <c r="C205" s="1">
        <v>74.063000000000002</v>
      </c>
      <c r="D205" s="1">
        <v>841.96199999999999</v>
      </c>
      <c r="E205" s="1">
        <v>371.15499999999997</v>
      </c>
      <c r="F205" s="1"/>
      <c r="G205" s="1"/>
      <c r="H205" s="1"/>
    </row>
    <row r="206" spans="1:8" x14ac:dyDescent="0.2">
      <c r="A206" s="1"/>
      <c r="B206" s="1" t="s">
        <v>1607</v>
      </c>
      <c r="C206" s="1">
        <v>47.902000000000001</v>
      </c>
      <c r="D206" s="1">
        <v>823.726</v>
      </c>
      <c r="E206" s="1">
        <v>352.91899999999998</v>
      </c>
      <c r="F206" s="1"/>
      <c r="G206" s="1"/>
      <c r="H206" s="1"/>
    </row>
    <row r="207" spans="1:8" x14ac:dyDescent="0.2">
      <c r="A207" s="1"/>
      <c r="B207" s="1" t="s">
        <v>1608</v>
      </c>
      <c r="C207" s="1">
        <v>84.43</v>
      </c>
      <c r="D207" s="1">
        <v>621.50599999999997</v>
      </c>
      <c r="E207" s="1">
        <v>150.69900000000001</v>
      </c>
      <c r="F207" s="1"/>
      <c r="G207" s="1"/>
      <c r="H207" s="1"/>
    </row>
    <row r="208" spans="1:8" x14ac:dyDescent="0.2">
      <c r="A208" s="1"/>
      <c r="B208" s="1" t="s">
        <v>1609</v>
      </c>
      <c r="C208" s="1">
        <v>89.213999999999999</v>
      </c>
      <c r="D208" s="1">
        <v>650.90899999999999</v>
      </c>
      <c r="E208" s="1">
        <v>180.102</v>
      </c>
      <c r="F208" s="1"/>
      <c r="G208" s="1"/>
      <c r="H208" s="1"/>
    </row>
    <row r="209" spans="1:8" x14ac:dyDescent="0.2">
      <c r="A209" s="1"/>
      <c r="B209" s="1" t="s">
        <v>1610</v>
      </c>
      <c r="C209" s="1">
        <v>38.155000000000001</v>
      </c>
      <c r="D209" s="1">
        <v>879.39400000000001</v>
      </c>
      <c r="E209" s="1">
        <v>408.58699999999999</v>
      </c>
      <c r="F209" s="1"/>
      <c r="G209" s="1"/>
      <c r="H209" s="1"/>
    </row>
    <row r="210" spans="1:8" x14ac:dyDescent="0.2">
      <c r="A210" s="1"/>
      <c r="B210" s="1" t="s">
        <v>1611</v>
      </c>
      <c r="C210" s="1">
        <v>53.438000000000002</v>
      </c>
      <c r="D210" s="1">
        <v>779.26800000000003</v>
      </c>
      <c r="E210" s="1">
        <v>308.46100000000001</v>
      </c>
      <c r="F210" s="1"/>
      <c r="G210" s="1"/>
      <c r="H210" s="1"/>
    </row>
    <row r="211" spans="1:8" x14ac:dyDescent="0.2">
      <c r="A211" s="1"/>
      <c r="B211" s="1" t="s">
        <v>1612</v>
      </c>
      <c r="C211" s="1">
        <v>82.418999999999997</v>
      </c>
      <c r="D211" s="1">
        <v>844.10599999999999</v>
      </c>
      <c r="E211" s="1">
        <v>373.29899999999998</v>
      </c>
      <c r="F211" s="1"/>
      <c r="G211" s="1"/>
      <c r="H211" s="1"/>
    </row>
    <row r="212" spans="1:8" x14ac:dyDescent="0.2">
      <c r="A212" s="1"/>
      <c r="B212" s="1" t="s">
        <v>1613</v>
      </c>
      <c r="C212" s="1">
        <v>67.555000000000007</v>
      </c>
      <c r="D212" s="1">
        <v>565.37199999999996</v>
      </c>
      <c r="E212" s="1">
        <v>94.564999999999998</v>
      </c>
      <c r="F212" s="1"/>
      <c r="G212" s="1"/>
      <c r="H212" s="1"/>
    </row>
    <row r="213" spans="1:8" x14ac:dyDescent="0.2">
      <c r="A213" s="1"/>
      <c r="B213" s="1" t="s">
        <v>1614</v>
      </c>
      <c r="C213" s="1">
        <v>63.426000000000002</v>
      </c>
      <c r="D213" s="1">
        <v>8857.0020000000004</v>
      </c>
      <c r="E213" s="1">
        <v>8386.1949999999997</v>
      </c>
      <c r="F213" s="1"/>
      <c r="G213" s="1"/>
      <c r="H213" s="1"/>
    </row>
    <row r="214" spans="1:8" x14ac:dyDescent="0.2">
      <c r="A214" s="1"/>
      <c r="B214" s="1" t="s">
        <v>1615</v>
      </c>
      <c r="C214" s="1">
        <v>49.094000000000001</v>
      </c>
      <c r="D214" s="1">
        <v>652.27599999999995</v>
      </c>
      <c r="E214" s="1">
        <v>181.46899999999999</v>
      </c>
      <c r="F214" s="1"/>
      <c r="G214" s="1"/>
      <c r="H214" s="1"/>
    </row>
    <row r="215" spans="1:8" x14ac:dyDescent="0.2">
      <c r="A215" s="1"/>
      <c r="B215" s="1" t="s">
        <v>1616</v>
      </c>
      <c r="C215" s="1">
        <v>26.039000000000001</v>
      </c>
      <c r="D215" s="1">
        <v>679.17700000000002</v>
      </c>
      <c r="E215" s="1">
        <v>208.37</v>
      </c>
      <c r="F215" s="1"/>
      <c r="G215" s="1"/>
      <c r="H215" s="1"/>
    </row>
    <row r="216" spans="1:8" x14ac:dyDescent="0.2">
      <c r="A216" s="1"/>
      <c r="B216" s="1" t="s">
        <v>1617</v>
      </c>
      <c r="C216" s="1">
        <v>30.577000000000002</v>
      </c>
      <c r="D216" s="1">
        <v>715.63099999999997</v>
      </c>
      <c r="E216" s="1">
        <v>244.82400000000001</v>
      </c>
      <c r="F216" s="1"/>
      <c r="G216" s="1"/>
      <c r="H216" s="1"/>
    </row>
    <row r="217" spans="1:8" x14ac:dyDescent="0.2">
      <c r="A217" s="1"/>
      <c r="B217" s="1" t="s">
        <v>1618</v>
      </c>
      <c r="C217" s="1">
        <v>28.669</v>
      </c>
      <c r="D217" s="1">
        <v>640.048</v>
      </c>
      <c r="E217" s="1">
        <v>169.24100000000001</v>
      </c>
      <c r="F217" s="1"/>
      <c r="G217" s="1"/>
      <c r="H217" s="1"/>
    </row>
    <row r="218" spans="1:8" x14ac:dyDescent="0.2">
      <c r="A218" s="1"/>
      <c r="B218" s="1" t="s">
        <v>1619</v>
      </c>
      <c r="C218" s="1">
        <v>34.716000000000001</v>
      </c>
      <c r="D218" s="1">
        <v>676.99400000000003</v>
      </c>
      <c r="E218" s="1">
        <v>206.18700000000001</v>
      </c>
      <c r="F218" s="1"/>
      <c r="G218" s="1"/>
      <c r="H218" s="1"/>
    </row>
    <row r="219" spans="1:8" x14ac:dyDescent="0.2">
      <c r="A219" s="1"/>
      <c r="B219" s="1" t="s">
        <v>1620</v>
      </c>
      <c r="C219" s="1">
        <v>58.973999999999997</v>
      </c>
      <c r="D219" s="1">
        <v>762.17399999999998</v>
      </c>
      <c r="E219" s="1">
        <v>291.36700000000002</v>
      </c>
      <c r="F219" s="1"/>
      <c r="G219" s="1"/>
      <c r="H219" s="1"/>
    </row>
    <row r="220" spans="1:8" x14ac:dyDescent="0.2">
      <c r="A220" s="1"/>
      <c r="B220" s="1" t="s">
        <v>1621</v>
      </c>
      <c r="C220" s="1">
        <v>18.824000000000002</v>
      </c>
      <c r="D220" s="1">
        <v>1618.6120000000001</v>
      </c>
      <c r="E220" s="1">
        <v>1147.8050000000001</v>
      </c>
      <c r="F220" s="1"/>
      <c r="G220" s="1"/>
      <c r="H220" s="1"/>
    </row>
    <row r="221" spans="1:8" x14ac:dyDescent="0.2">
      <c r="A221" s="11"/>
      <c r="B221" s="11" t="s">
        <v>1622</v>
      </c>
      <c r="C221" s="11">
        <v>25.297000000000001</v>
      </c>
      <c r="D221" s="11">
        <v>982.22400000000005</v>
      </c>
      <c r="E221" s="11">
        <v>511.41699999999997</v>
      </c>
      <c r="F221" s="1"/>
      <c r="G221" s="1"/>
      <c r="H221" s="1"/>
    </row>
    <row r="222" spans="1:8" x14ac:dyDescent="0.2">
      <c r="A222" s="1"/>
      <c r="B222" s="1" t="s">
        <v>1623</v>
      </c>
      <c r="C222" s="1">
        <v>87.418000000000006</v>
      </c>
      <c r="D222" s="1">
        <v>698.36199999999997</v>
      </c>
      <c r="E222" s="1">
        <v>227.55500000000001</v>
      </c>
      <c r="F222" s="1"/>
      <c r="G222" s="1"/>
      <c r="H222" s="1"/>
    </row>
    <row r="223" spans="1:8" x14ac:dyDescent="0.2">
      <c r="A223" s="1"/>
      <c r="B223" s="1" t="s">
        <v>1624</v>
      </c>
      <c r="C223" s="1">
        <v>22.696999999999999</v>
      </c>
      <c r="D223" s="1">
        <v>824.86300000000006</v>
      </c>
      <c r="E223" s="1">
        <v>354.05599999999998</v>
      </c>
      <c r="F223" s="1"/>
      <c r="G223" s="1"/>
      <c r="H223" s="1"/>
    </row>
    <row r="224" spans="1:8" x14ac:dyDescent="0.2">
      <c r="A224" s="1"/>
      <c r="B224" s="1" t="s">
        <v>1625</v>
      </c>
      <c r="C224" s="1">
        <v>85.653000000000006</v>
      </c>
      <c r="D224" s="1">
        <v>804.22900000000004</v>
      </c>
      <c r="E224" s="1">
        <v>333.42200000000003</v>
      </c>
      <c r="F224" s="1"/>
      <c r="G224" s="1"/>
      <c r="H224" s="1"/>
    </row>
    <row r="225" spans="1:8" x14ac:dyDescent="0.2">
      <c r="A225" s="1"/>
      <c r="B225" s="1" t="s">
        <v>1626</v>
      </c>
      <c r="C225" s="1">
        <v>38.948</v>
      </c>
      <c r="D225" s="1">
        <v>1137.154</v>
      </c>
      <c r="E225" s="1">
        <v>666.34699999999998</v>
      </c>
      <c r="F225" s="1"/>
      <c r="G225" s="1"/>
      <c r="H225" s="1"/>
    </row>
    <row r="226" spans="1:8" x14ac:dyDescent="0.2">
      <c r="A226" s="1"/>
      <c r="B226" s="1" t="s">
        <v>1627</v>
      </c>
      <c r="C226" s="1">
        <v>43.286999999999999</v>
      </c>
      <c r="D226" s="1">
        <v>9121.3629999999994</v>
      </c>
      <c r="E226" s="1">
        <v>8650.5560000000005</v>
      </c>
      <c r="F226" s="1"/>
      <c r="G226" s="1"/>
      <c r="H226" s="1"/>
    </row>
    <row r="227" spans="1:8" x14ac:dyDescent="0.2">
      <c r="A227" s="11"/>
      <c r="B227" s="11" t="s">
        <v>1628</v>
      </c>
      <c r="C227" s="11">
        <v>26.039000000000001</v>
      </c>
      <c r="D227" s="11">
        <v>1285.672</v>
      </c>
      <c r="E227" s="11">
        <v>814.86500000000001</v>
      </c>
      <c r="F227" s="1"/>
      <c r="G227" s="1"/>
      <c r="H227" s="1"/>
    </row>
    <row r="228" spans="1:8" x14ac:dyDescent="0.2">
      <c r="A228" s="1"/>
      <c r="B228" s="1" t="s">
        <v>1629</v>
      </c>
      <c r="C228" s="1">
        <v>51.912999999999997</v>
      </c>
      <c r="D228" s="1">
        <v>1235.498</v>
      </c>
      <c r="E228" s="1">
        <v>764.69100000000003</v>
      </c>
      <c r="F228" s="1"/>
      <c r="G228" s="1"/>
      <c r="H228" s="1"/>
    </row>
    <row r="229" spans="1:8" x14ac:dyDescent="0.2">
      <c r="A229" s="1"/>
      <c r="B229" s="1" t="s">
        <v>1630</v>
      </c>
      <c r="C229" s="1">
        <v>42.816000000000003</v>
      </c>
      <c r="D229" s="1">
        <v>813.22299999999996</v>
      </c>
      <c r="E229" s="1">
        <v>342.416</v>
      </c>
      <c r="F229" s="1"/>
      <c r="G229" s="1"/>
      <c r="H229" s="1"/>
    </row>
    <row r="230" spans="1:8" x14ac:dyDescent="0.2">
      <c r="A230" s="1"/>
      <c r="B230" s="1" t="s">
        <v>1631</v>
      </c>
      <c r="C230" s="1">
        <v>69.084999999999994</v>
      </c>
      <c r="D230" s="1">
        <v>723.40099999999995</v>
      </c>
      <c r="E230" s="1">
        <v>252.59399999999999</v>
      </c>
      <c r="F230" s="1"/>
      <c r="G230" s="1"/>
      <c r="H230" s="1"/>
    </row>
    <row r="231" spans="1:8" x14ac:dyDescent="0.2">
      <c r="A231" s="1"/>
      <c r="B231" s="1" t="s">
        <v>1632</v>
      </c>
      <c r="C231" s="1">
        <v>31.959</v>
      </c>
      <c r="D231" s="1">
        <v>1293.548</v>
      </c>
      <c r="E231" s="1">
        <v>822.74099999999999</v>
      </c>
      <c r="F231" s="1"/>
      <c r="G231" s="1"/>
      <c r="H231" s="1"/>
    </row>
    <row r="232" spans="1:8" x14ac:dyDescent="0.2">
      <c r="A232" s="1"/>
      <c r="B232" s="1" t="s">
        <v>1633</v>
      </c>
      <c r="C232" s="1">
        <v>35.350999999999999</v>
      </c>
      <c r="D232" s="1">
        <v>993.673</v>
      </c>
      <c r="E232" s="1">
        <v>522.86599999999999</v>
      </c>
      <c r="F232" s="1"/>
      <c r="G232" s="1"/>
      <c r="H232" s="1"/>
    </row>
    <row r="233" spans="1:8" x14ac:dyDescent="0.2">
      <c r="A233" s="1"/>
      <c r="B233" s="1" t="s">
        <v>1634</v>
      </c>
      <c r="C233" s="1">
        <v>50.322000000000003</v>
      </c>
      <c r="D233" s="1">
        <v>3141.7489999999998</v>
      </c>
      <c r="E233" s="1">
        <v>2670.942</v>
      </c>
      <c r="F233" s="1"/>
      <c r="G233" s="1"/>
      <c r="H233" s="1"/>
    </row>
    <row r="234" spans="1:8" x14ac:dyDescent="0.2">
      <c r="A234" s="1"/>
      <c r="B234" s="1" t="s">
        <v>1635</v>
      </c>
      <c r="C234" s="1">
        <v>163.69200000000001</v>
      </c>
      <c r="D234" s="1">
        <v>1437.6890000000001</v>
      </c>
      <c r="E234" s="1">
        <v>966.88199999999995</v>
      </c>
      <c r="F234" s="1"/>
      <c r="G234" s="1"/>
      <c r="H234" s="1"/>
    </row>
    <row r="235" spans="1:8" x14ac:dyDescent="0.2">
      <c r="A235" s="11"/>
      <c r="B235" s="11" t="s">
        <v>1636</v>
      </c>
      <c r="C235" s="11">
        <v>13.426</v>
      </c>
      <c r="D235" s="11">
        <v>1750.787</v>
      </c>
      <c r="E235" s="11">
        <v>1279.98</v>
      </c>
      <c r="F235" s="1"/>
      <c r="G235" s="1"/>
      <c r="H235" s="1"/>
    </row>
    <row r="236" spans="1:8" x14ac:dyDescent="0.2">
      <c r="A236" s="1"/>
      <c r="B236" s="1" t="s">
        <v>1637</v>
      </c>
      <c r="C236" s="1">
        <v>20.247</v>
      </c>
      <c r="D236" s="1">
        <v>981.05600000000004</v>
      </c>
      <c r="E236" s="1">
        <v>510.24900000000002</v>
      </c>
      <c r="F236" s="1"/>
      <c r="G236" s="1"/>
      <c r="H236" s="1"/>
    </row>
    <row r="237" spans="1:8" x14ac:dyDescent="0.2">
      <c r="A237" s="1"/>
      <c r="B237" s="1" t="s">
        <v>1638</v>
      </c>
      <c r="C237" s="1">
        <v>73.438999999999993</v>
      </c>
      <c r="D237" s="1">
        <v>914.78399999999999</v>
      </c>
      <c r="E237" s="1">
        <v>443.97699999999998</v>
      </c>
      <c r="F237" s="1"/>
      <c r="G237" s="1"/>
      <c r="H237" s="1"/>
    </row>
    <row r="238" spans="1:8" x14ac:dyDescent="0.2">
      <c r="A238" s="1"/>
      <c r="B238" s="1" t="s">
        <v>1639</v>
      </c>
      <c r="C238" s="1">
        <v>17.565000000000001</v>
      </c>
      <c r="D238" s="1">
        <v>6616.6869999999999</v>
      </c>
      <c r="E238" s="1">
        <v>6145.88</v>
      </c>
      <c r="F238" s="1"/>
      <c r="G238" s="1"/>
      <c r="H238" s="1"/>
    </row>
    <row r="239" spans="1:8" x14ac:dyDescent="0.2">
      <c r="A239" s="1"/>
      <c r="B239" s="1" t="s">
        <v>1640</v>
      </c>
      <c r="C239" s="1">
        <v>49.795000000000002</v>
      </c>
      <c r="D239" s="1">
        <v>737.85599999999999</v>
      </c>
      <c r="E239" s="1">
        <v>267.04899999999998</v>
      </c>
      <c r="F239" s="1"/>
      <c r="G239" s="1"/>
      <c r="H239" s="1"/>
    </row>
    <row r="240" spans="1:8" x14ac:dyDescent="0.2">
      <c r="A240" s="1"/>
      <c r="B240" s="1" t="s">
        <v>1641</v>
      </c>
      <c r="C240" s="1">
        <v>46.484999999999999</v>
      </c>
      <c r="D240" s="1">
        <v>895.46799999999996</v>
      </c>
      <c r="E240" s="1">
        <v>424.661</v>
      </c>
      <c r="F240" s="1"/>
      <c r="G240" s="1"/>
      <c r="H240" s="1"/>
    </row>
    <row r="241" spans="1:8" x14ac:dyDescent="0.2">
      <c r="A241" s="1"/>
      <c r="B241" s="1" t="s">
        <v>1642</v>
      </c>
      <c r="C241" s="1">
        <v>24.641999999999999</v>
      </c>
      <c r="D241" s="1">
        <v>12777.538</v>
      </c>
      <c r="E241" s="1">
        <v>12306.731</v>
      </c>
      <c r="F241" s="1"/>
      <c r="G241" s="1"/>
      <c r="H241" s="1"/>
    </row>
    <row r="242" spans="1:8" x14ac:dyDescent="0.2">
      <c r="A242" s="1"/>
      <c r="B242" s="1" t="s">
        <v>1643</v>
      </c>
      <c r="C242" s="1">
        <v>69.387</v>
      </c>
      <c r="D242" s="1">
        <v>2286.9119999999998</v>
      </c>
      <c r="E242" s="1">
        <v>1816.105</v>
      </c>
      <c r="F242" s="1"/>
      <c r="G242" s="1"/>
      <c r="H242" s="1"/>
    </row>
    <row r="243" spans="1:8" x14ac:dyDescent="0.2">
      <c r="A243" s="1"/>
      <c r="B243" s="1" t="s">
        <v>1644</v>
      </c>
      <c r="C243" s="1">
        <v>114.316</v>
      </c>
      <c r="D243" s="1">
        <v>974.84900000000005</v>
      </c>
      <c r="E243" s="1">
        <v>504.04199999999997</v>
      </c>
      <c r="F243" s="1"/>
      <c r="G243" s="1"/>
      <c r="H243" s="1"/>
    </row>
    <row r="244" spans="1:8" x14ac:dyDescent="0.2">
      <c r="A244" s="1"/>
      <c r="B244" s="1" t="s">
        <v>1645</v>
      </c>
      <c r="C244" s="1">
        <v>57.137999999999998</v>
      </c>
      <c r="D244" s="1">
        <v>1069.748</v>
      </c>
      <c r="E244" s="1">
        <v>598.94100000000003</v>
      </c>
      <c r="F244" s="1"/>
      <c r="G244" s="1"/>
      <c r="H244" s="1"/>
    </row>
    <row r="245" spans="1:8" x14ac:dyDescent="0.2">
      <c r="A245" s="1"/>
      <c r="B245" s="1" t="s">
        <v>1646</v>
      </c>
      <c r="C245" s="1">
        <v>91.373000000000005</v>
      </c>
      <c r="D245" s="1">
        <v>2459.7730000000001</v>
      </c>
      <c r="E245" s="1">
        <v>1988.9659999999999</v>
      </c>
      <c r="F245" s="1"/>
      <c r="G245" s="1"/>
      <c r="H245" s="1"/>
    </row>
    <row r="246" spans="1:8" x14ac:dyDescent="0.2">
      <c r="A246" s="1"/>
      <c r="B246" s="1" t="s">
        <v>1647</v>
      </c>
      <c r="C246" s="1">
        <v>55.106000000000002</v>
      </c>
      <c r="D246" s="1">
        <v>658.05600000000004</v>
      </c>
      <c r="E246" s="1">
        <v>187.249</v>
      </c>
      <c r="F246" s="1"/>
      <c r="G246" s="1"/>
      <c r="H246" s="1"/>
    </row>
    <row r="247" spans="1:8" x14ac:dyDescent="0.2">
      <c r="A247" s="1"/>
      <c r="B247" s="1" t="s">
        <v>1648</v>
      </c>
      <c r="C247" s="1">
        <v>102.307</v>
      </c>
      <c r="D247" s="1">
        <v>909.07500000000005</v>
      </c>
      <c r="E247" s="1">
        <v>438.26799999999997</v>
      </c>
      <c r="F247" s="1"/>
      <c r="G247" s="1"/>
      <c r="H247" s="1"/>
    </row>
    <row r="248" spans="1:8" x14ac:dyDescent="0.2">
      <c r="A248" s="1"/>
      <c r="B248" s="1" t="s">
        <v>1649</v>
      </c>
      <c r="C248" s="1">
        <v>112.43300000000001</v>
      </c>
      <c r="D248" s="1">
        <v>4799.7780000000002</v>
      </c>
      <c r="E248" s="1">
        <v>4328.9709999999995</v>
      </c>
      <c r="F248" s="1"/>
      <c r="G248" s="1"/>
      <c r="H248" s="1"/>
    </row>
    <row r="249" spans="1:8" x14ac:dyDescent="0.2">
      <c r="A249" s="1"/>
      <c r="B249" s="1" t="s">
        <v>1650</v>
      </c>
      <c r="C249" s="1">
        <v>136.46100000000001</v>
      </c>
      <c r="D249" s="1">
        <v>1417.671</v>
      </c>
      <c r="E249" s="1">
        <v>946.86400000000003</v>
      </c>
      <c r="F249" s="1"/>
      <c r="G249" s="1"/>
      <c r="H249" s="1"/>
    </row>
    <row r="250" spans="1:8" x14ac:dyDescent="0.2">
      <c r="A250" s="1"/>
      <c r="B250" s="1" t="s">
        <v>1651</v>
      </c>
      <c r="C250" s="1">
        <v>47.625999999999998</v>
      </c>
      <c r="D250" s="1">
        <v>1789.3119999999999</v>
      </c>
      <c r="E250" s="1">
        <v>1318.5050000000001</v>
      </c>
      <c r="F250" s="1"/>
      <c r="G250" s="1"/>
      <c r="H250" s="1"/>
    </row>
    <row r="251" spans="1:8" x14ac:dyDescent="0.2">
      <c r="A251" s="1"/>
      <c r="B251" s="1" t="s">
        <v>1652</v>
      </c>
      <c r="C251" s="1">
        <v>61.661000000000001</v>
      </c>
      <c r="D251" s="1">
        <v>895.72699999999998</v>
      </c>
      <c r="E251" s="1">
        <v>424.92</v>
      </c>
      <c r="F251" s="1"/>
      <c r="G251" s="1"/>
      <c r="H251" s="1"/>
    </row>
    <row r="252" spans="1:8" x14ac:dyDescent="0.2">
      <c r="A252" s="1"/>
      <c r="B252" s="1" t="s">
        <v>1653</v>
      </c>
      <c r="C252" s="1">
        <v>102.072</v>
      </c>
      <c r="D252" s="1">
        <v>2631.55</v>
      </c>
      <c r="E252" s="1">
        <v>2160.7429999999999</v>
      </c>
      <c r="F252" s="1"/>
      <c r="G252" s="1"/>
      <c r="H252" s="1"/>
    </row>
    <row r="253" spans="1:8" x14ac:dyDescent="0.2">
      <c r="A253" s="1"/>
      <c r="B253" s="1" t="s">
        <v>1654</v>
      </c>
      <c r="C253" s="1">
        <v>31.251999999999999</v>
      </c>
      <c r="D253" s="1">
        <v>1033.4549999999999</v>
      </c>
      <c r="E253" s="1">
        <v>562.64800000000002</v>
      </c>
      <c r="F253" s="1"/>
      <c r="G253" s="1"/>
      <c r="H253" s="1"/>
    </row>
    <row r="254" spans="1:8" x14ac:dyDescent="0.2">
      <c r="A254" s="1"/>
      <c r="B254" s="1" t="s">
        <v>1655</v>
      </c>
      <c r="C254" s="1">
        <v>15.069000000000001</v>
      </c>
      <c r="D254" s="1">
        <v>2319.9699999999998</v>
      </c>
      <c r="E254" s="1">
        <v>1849.163</v>
      </c>
      <c r="F254" s="1"/>
      <c r="G254" s="1"/>
      <c r="H254" s="1"/>
    </row>
    <row r="255" spans="1:8" x14ac:dyDescent="0.2">
      <c r="A255" s="1"/>
      <c r="B255" s="1" t="s">
        <v>1656</v>
      </c>
      <c r="C255" s="1">
        <v>96.760999999999996</v>
      </c>
      <c r="D255" s="1">
        <v>1150.4169999999999</v>
      </c>
      <c r="E255" s="1">
        <v>679.61</v>
      </c>
      <c r="F255" s="1"/>
      <c r="G255" s="1"/>
      <c r="H255" s="1"/>
    </row>
    <row r="256" spans="1:8" x14ac:dyDescent="0.2">
      <c r="A256" s="1"/>
      <c r="B256" s="1" t="s">
        <v>1657</v>
      </c>
      <c r="C256" s="1">
        <v>108.002</v>
      </c>
      <c r="D256" s="1">
        <v>1294.1690000000001</v>
      </c>
      <c r="E256" s="1">
        <v>823.36199999999997</v>
      </c>
      <c r="F256" s="1"/>
      <c r="G256" s="1"/>
      <c r="H256" s="1"/>
    </row>
    <row r="257" spans="1:8" x14ac:dyDescent="0.2">
      <c r="A257" s="1"/>
      <c r="B257" s="1" t="s">
        <v>1658</v>
      </c>
      <c r="C257" s="1">
        <v>51.856999999999999</v>
      </c>
      <c r="D257" s="1">
        <v>853.37</v>
      </c>
      <c r="E257" s="1">
        <v>382.56299999999999</v>
      </c>
      <c r="F257" s="1"/>
      <c r="G257" s="1"/>
      <c r="H257" s="1"/>
    </row>
    <row r="258" spans="1:8" x14ac:dyDescent="0.2">
      <c r="A258" s="1"/>
      <c r="B258" s="1" t="s">
        <v>1659</v>
      </c>
      <c r="C258" s="1">
        <v>43.558</v>
      </c>
      <c r="D258" s="1">
        <v>1606.394</v>
      </c>
      <c r="E258" s="1">
        <v>1135.587</v>
      </c>
      <c r="F258" s="1"/>
      <c r="G258" s="1"/>
      <c r="H258" s="1"/>
    </row>
    <row r="259" spans="1:8" x14ac:dyDescent="0.2">
      <c r="A259" s="1"/>
      <c r="B259" s="1" t="s">
        <v>1660</v>
      </c>
      <c r="C259" s="1">
        <v>113.16500000000001</v>
      </c>
      <c r="D259" s="1">
        <v>1030.461</v>
      </c>
      <c r="E259" s="1">
        <v>559.654</v>
      </c>
      <c r="F259" s="1"/>
      <c r="G259" s="1"/>
      <c r="H259" s="1"/>
    </row>
    <row r="260" spans="1:8" s="4" customFormat="1" x14ac:dyDescent="0.2"/>
    <row r="261" spans="1:8" x14ac:dyDescent="0.2">
      <c r="A261" t="s">
        <v>1661</v>
      </c>
    </row>
    <row r="263" spans="1:8" x14ac:dyDescent="0.2">
      <c r="B263" t="s">
        <v>1662</v>
      </c>
      <c r="C263" t="s">
        <v>1410</v>
      </c>
      <c r="D263" t="s">
        <v>834</v>
      </c>
      <c r="E263" t="s">
        <v>1411</v>
      </c>
    </row>
    <row r="264" spans="1:8" x14ac:dyDescent="0.2">
      <c r="B264" t="s">
        <v>1663</v>
      </c>
      <c r="C264">
        <v>19.928999999999998</v>
      </c>
      <c r="D264">
        <v>780.30200000000002</v>
      </c>
      <c r="E264">
        <f>D264-463.002</f>
        <v>317.3</v>
      </c>
      <c r="G264" t="s">
        <v>1496</v>
      </c>
    </row>
    <row r="265" spans="1:8" x14ac:dyDescent="0.2">
      <c r="B265" t="s">
        <v>1664</v>
      </c>
      <c r="C265">
        <v>21.331</v>
      </c>
      <c r="D265">
        <v>1774.846</v>
      </c>
      <c r="E265">
        <f t="shared" ref="E265:E323" si="4">D265-463.002</f>
        <v>1311.8440000000001</v>
      </c>
    </row>
    <row r="266" spans="1:8" x14ac:dyDescent="0.2">
      <c r="B266" t="s">
        <v>1665</v>
      </c>
      <c r="C266">
        <v>17.535</v>
      </c>
      <c r="D266">
        <v>613.16899999999998</v>
      </c>
      <c r="E266">
        <f t="shared" si="4"/>
        <v>150.16699999999997</v>
      </c>
    </row>
    <row r="267" spans="1:8" x14ac:dyDescent="0.2">
      <c r="B267" t="s">
        <v>1666</v>
      </c>
      <c r="C267">
        <v>41.787999999999997</v>
      </c>
      <c r="D267">
        <v>858.17899999999997</v>
      </c>
      <c r="E267">
        <f t="shared" si="4"/>
        <v>395.17699999999996</v>
      </c>
    </row>
    <row r="268" spans="1:8" x14ac:dyDescent="0.2">
      <c r="B268" t="s">
        <v>1667</v>
      </c>
      <c r="C268">
        <v>33.76</v>
      </c>
      <c r="D268">
        <v>1023.582</v>
      </c>
      <c r="E268">
        <f t="shared" si="4"/>
        <v>560.57999999999993</v>
      </c>
    </row>
    <row r="269" spans="1:8" x14ac:dyDescent="0.2">
      <c r="B269" t="s">
        <v>1668</v>
      </c>
      <c r="C269">
        <v>23.408999999999999</v>
      </c>
      <c r="D269">
        <v>697.81899999999996</v>
      </c>
      <c r="E269">
        <f t="shared" si="4"/>
        <v>234.81699999999995</v>
      </c>
    </row>
    <row r="270" spans="1:8" x14ac:dyDescent="0.2">
      <c r="B270" t="s">
        <v>1669</v>
      </c>
      <c r="C270">
        <v>36.118000000000002</v>
      </c>
      <c r="D270">
        <v>856.57100000000003</v>
      </c>
      <c r="E270">
        <f t="shared" si="4"/>
        <v>393.56900000000002</v>
      </c>
    </row>
    <row r="271" spans="1:8" x14ac:dyDescent="0.2">
      <c r="B271" t="s">
        <v>1670</v>
      </c>
      <c r="C271">
        <v>35.448</v>
      </c>
      <c r="D271">
        <v>658.03300000000002</v>
      </c>
      <c r="E271">
        <f t="shared" si="4"/>
        <v>195.03100000000001</v>
      </c>
    </row>
    <row r="272" spans="1:8" x14ac:dyDescent="0.2">
      <c r="A272" s="10"/>
      <c r="B272" s="10" t="s">
        <v>1671</v>
      </c>
      <c r="C272" s="10">
        <v>8.32</v>
      </c>
      <c r="D272" s="10">
        <v>678.05200000000002</v>
      </c>
      <c r="E272" s="10">
        <f t="shared" si="4"/>
        <v>215.05</v>
      </c>
    </row>
    <row r="273" spans="1:5" x14ac:dyDescent="0.2">
      <c r="B273" t="s">
        <v>1672</v>
      </c>
      <c r="C273">
        <v>88.343999999999994</v>
      </c>
      <c r="D273">
        <v>677.52599999999995</v>
      </c>
      <c r="E273">
        <f t="shared" si="4"/>
        <v>214.52399999999994</v>
      </c>
    </row>
    <row r="274" spans="1:5" x14ac:dyDescent="0.2">
      <c r="B274" t="s">
        <v>1673</v>
      </c>
      <c r="C274">
        <v>20.292999999999999</v>
      </c>
      <c r="D274">
        <v>696.79899999999998</v>
      </c>
      <c r="E274">
        <f t="shared" si="4"/>
        <v>233.79699999999997</v>
      </c>
    </row>
    <row r="275" spans="1:5" x14ac:dyDescent="0.2">
      <c r="B275" t="s">
        <v>1674</v>
      </c>
      <c r="C275">
        <v>25.512</v>
      </c>
      <c r="D275">
        <v>777.22799999999995</v>
      </c>
      <c r="E275">
        <f t="shared" si="4"/>
        <v>314.22599999999994</v>
      </c>
    </row>
    <row r="276" spans="1:5" x14ac:dyDescent="0.2">
      <c r="A276" s="10"/>
      <c r="B276" s="10" t="s">
        <v>1675</v>
      </c>
      <c r="C276" s="10">
        <v>19.094999999999999</v>
      </c>
      <c r="D276" s="10">
        <v>950.02</v>
      </c>
      <c r="E276" s="10">
        <f t="shared" si="4"/>
        <v>487.01799999999997</v>
      </c>
    </row>
    <row r="277" spans="1:5" x14ac:dyDescent="0.2">
      <c r="B277" t="s">
        <v>1676</v>
      </c>
      <c r="C277">
        <v>23.398</v>
      </c>
      <c r="D277">
        <v>1162.0119999999999</v>
      </c>
      <c r="E277">
        <f t="shared" si="4"/>
        <v>699.01</v>
      </c>
    </row>
    <row r="278" spans="1:5" x14ac:dyDescent="0.2">
      <c r="A278" s="10"/>
      <c r="B278" s="10" t="s">
        <v>1677</v>
      </c>
      <c r="C278" s="10">
        <v>15.381</v>
      </c>
      <c r="D278" s="10">
        <v>1188.385</v>
      </c>
      <c r="E278" s="10">
        <f t="shared" si="4"/>
        <v>725.38300000000004</v>
      </c>
    </row>
    <row r="279" spans="1:5" x14ac:dyDescent="0.2">
      <c r="B279" t="s">
        <v>1678</v>
      </c>
      <c r="C279">
        <v>59.173999999999999</v>
      </c>
      <c r="D279">
        <v>712.71199999999999</v>
      </c>
      <c r="E279">
        <f t="shared" si="4"/>
        <v>249.70999999999998</v>
      </c>
    </row>
    <row r="280" spans="1:5" x14ac:dyDescent="0.2">
      <c r="B280" t="s">
        <v>1679</v>
      </c>
      <c r="C280">
        <v>32.511000000000003</v>
      </c>
      <c r="D280">
        <v>706.88499999999999</v>
      </c>
      <c r="E280">
        <f t="shared" si="4"/>
        <v>243.88299999999998</v>
      </c>
    </row>
    <row r="281" spans="1:5" x14ac:dyDescent="0.2">
      <c r="B281" t="s">
        <v>1680</v>
      </c>
      <c r="C281">
        <v>97.82</v>
      </c>
      <c r="D281">
        <v>11024.612999999999</v>
      </c>
      <c r="E281">
        <f t="shared" si="4"/>
        <v>10561.610999999999</v>
      </c>
    </row>
    <row r="282" spans="1:5" x14ac:dyDescent="0.2">
      <c r="B282" t="s">
        <v>1681</v>
      </c>
      <c r="C282">
        <v>18.905999999999999</v>
      </c>
      <c r="D282">
        <v>2049.1460000000002</v>
      </c>
      <c r="E282">
        <f t="shared" si="4"/>
        <v>1586.1440000000002</v>
      </c>
    </row>
    <row r="283" spans="1:5" x14ac:dyDescent="0.2">
      <c r="B283" t="s">
        <v>1682</v>
      </c>
      <c r="C283">
        <v>7.6340000000000003</v>
      </c>
      <c r="D283">
        <v>801.31200000000001</v>
      </c>
      <c r="E283">
        <f t="shared" si="4"/>
        <v>338.31</v>
      </c>
    </row>
    <row r="284" spans="1:5" x14ac:dyDescent="0.2">
      <c r="B284" t="s">
        <v>1683</v>
      </c>
      <c r="C284">
        <v>13.851000000000001</v>
      </c>
      <c r="D284">
        <v>587.31700000000001</v>
      </c>
      <c r="E284">
        <f t="shared" si="4"/>
        <v>124.315</v>
      </c>
    </row>
    <row r="285" spans="1:5" x14ac:dyDescent="0.2">
      <c r="B285" t="s">
        <v>1684</v>
      </c>
      <c r="C285">
        <v>17.027999999999999</v>
      </c>
      <c r="D285">
        <v>700.81299999999999</v>
      </c>
      <c r="E285">
        <f t="shared" si="4"/>
        <v>237.81099999999998</v>
      </c>
    </row>
    <row r="286" spans="1:5" x14ac:dyDescent="0.2">
      <c r="B286" t="s">
        <v>1685</v>
      </c>
      <c r="C286">
        <v>16.204000000000001</v>
      </c>
      <c r="D286">
        <v>590.69100000000003</v>
      </c>
      <c r="E286">
        <f t="shared" si="4"/>
        <v>127.68900000000002</v>
      </c>
    </row>
    <row r="287" spans="1:5" x14ac:dyDescent="0.2">
      <c r="B287" t="s">
        <v>1686</v>
      </c>
      <c r="C287">
        <v>27.542999999999999</v>
      </c>
      <c r="D287">
        <v>7936.8180000000002</v>
      </c>
      <c r="E287">
        <f t="shared" si="4"/>
        <v>7473.8159999999998</v>
      </c>
    </row>
    <row r="288" spans="1:5" x14ac:dyDescent="0.2">
      <c r="B288" t="s">
        <v>1687</v>
      </c>
      <c r="C288">
        <v>33.728999999999999</v>
      </c>
      <c r="D288">
        <v>1687.3920000000001</v>
      </c>
      <c r="E288">
        <f t="shared" si="4"/>
        <v>1224.3900000000001</v>
      </c>
    </row>
    <row r="289" spans="1:5" x14ac:dyDescent="0.2">
      <c r="B289" t="s">
        <v>1688</v>
      </c>
      <c r="C289">
        <v>21.219000000000001</v>
      </c>
      <c r="D289">
        <v>740.91600000000005</v>
      </c>
      <c r="E289">
        <f t="shared" si="4"/>
        <v>277.91400000000004</v>
      </c>
    </row>
    <row r="290" spans="1:5" x14ac:dyDescent="0.2">
      <c r="B290" t="s">
        <v>1689</v>
      </c>
      <c r="C290">
        <v>27.645</v>
      </c>
      <c r="D290">
        <v>704.18499999999995</v>
      </c>
      <c r="E290">
        <f t="shared" si="4"/>
        <v>241.18299999999994</v>
      </c>
    </row>
    <row r="291" spans="1:5" x14ac:dyDescent="0.2">
      <c r="A291" s="10"/>
      <c r="B291" s="10" t="s">
        <v>1690</v>
      </c>
      <c r="C291" s="10">
        <v>15.79</v>
      </c>
      <c r="D291" s="10">
        <v>570.66399999999999</v>
      </c>
      <c r="E291" s="10">
        <f t="shared" si="4"/>
        <v>107.66199999999998</v>
      </c>
    </row>
    <row r="292" spans="1:5" x14ac:dyDescent="0.2">
      <c r="A292" s="10"/>
      <c r="B292" s="10" t="s">
        <v>1691</v>
      </c>
      <c r="C292" s="10">
        <v>9.077</v>
      </c>
      <c r="D292" s="10">
        <v>992.01900000000001</v>
      </c>
      <c r="E292" s="10">
        <f t="shared" si="4"/>
        <v>529.01700000000005</v>
      </c>
    </row>
    <row r="293" spans="1:5" x14ac:dyDescent="0.2">
      <c r="B293" t="s">
        <v>1692</v>
      </c>
      <c r="C293">
        <v>47.692</v>
      </c>
      <c r="D293">
        <v>748.81899999999996</v>
      </c>
      <c r="E293">
        <f t="shared" si="4"/>
        <v>285.81699999999995</v>
      </c>
    </row>
    <row r="294" spans="1:5" x14ac:dyDescent="0.2">
      <c r="B294" t="s">
        <v>1693</v>
      </c>
      <c r="C294">
        <v>21.382000000000001</v>
      </c>
      <c r="D294">
        <v>539.14800000000002</v>
      </c>
      <c r="E294">
        <f t="shared" si="4"/>
        <v>76.146000000000015</v>
      </c>
    </row>
    <row r="295" spans="1:5" x14ac:dyDescent="0.2">
      <c r="A295" s="10"/>
      <c r="B295" s="10" t="s">
        <v>1694</v>
      </c>
      <c r="C295" s="10">
        <v>8.0020000000000007</v>
      </c>
      <c r="D295" s="10">
        <v>630.40800000000002</v>
      </c>
      <c r="E295" s="10">
        <f t="shared" si="4"/>
        <v>167.40600000000001</v>
      </c>
    </row>
    <row r="296" spans="1:5" x14ac:dyDescent="0.2">
      <c r="A296" s="10"/>
      <c r="B296" s="10" t="s">
        <v>1695</v>
      </c>
      <c r="C296" s="10">
        <v>20.881</v>
      </c>
      <c r="D296" s="10">
        <v>579.34699999999998</v>
      </c>
      <c r="E296" s="10">
        <f t="shared" si="4"/>
        <v>116.34499999999997</v>
      </c>
    </row>
    <row r="297" spans="1:5" x14ac:dyDescent="0.2">
      <c r="A297" s="10"/>
      <c r="B297" s="10" t="s">
        <v>1696</v>
      </c>
      <c r="C297" s="10">
        <v>5.4850000000000003</v>
      </c>
      <c r="D297" s="10">
        <v>514.04999999999995</v>
      </c>
      <c r="E297" s="10">
        <f t="shared" si="4"/>
        <v>51.047999999999945</v>
      </c>
    </row>
    <row r="298" spans="1:5" x14ac:dyDescent="0.2">
      <c r="B298" t="s">
        <v>1697</v>
      </c>
      <c r="C298">
        <v>66.834000000000003</v>
      </c>
      <c r="D298">
        <v>676.38800000000003</v>
      </c>
      <c r="E298">
        <f t="shared" si="4"/>
        <v>213.38600000000002</v>
      </c>
    </row>
    <row r="299" spans="1:5" x14ac:dyDescent="0.2">
      <c r="B299" t="s">
        <v>1698</v>
      </c>
      <c r="C299">
        <v>34.271000000000001</v>
      </c>
      <c r="D299">
        <v>843.64599999999996</v>
      </c>
      <c r="E299">
        <f t="shared" si="4"/>
        <v>380.64399999999995</v>
      </c>
    </row>
    <row r="300" spans="1:5" x14ac:dyDescent="0.2">
      <c r="A300" s="10"/>
      <c r="B300" s="10" t="s">
        <v>1699</v>
      </c>
      <c r="C300" s="10">
        <v>9.42</v>
      </c>
      <c r="D300" s="10">
        <v>543.97199999999998</v>
      </c>
      <c r="E300" s="10">
        <f t="shared" si="4"/>
        <v>80.96999999999997</v>
      </c>
    </row>
    <row r="301" spans="1:5" x14ac:dyDescent="0.2">
      <c r="B301" t="s">
        <v>1700</v>
      </c>
      <c r="C301">
        <v>18.343</v>
      </c>
      <c r="D301">
        <v>708.93200000000002</v>
      </c>
      <c r="E301">
        <f t="shared" si="4"/>
        <v>245.93</v>
      </c>
    </row>
    <row r="302" spans="1:5" x14ac:dyDescent="0.2">
      <c r="B302" t="s">
        <v>1701</v>
      </c>
      <c r="C302">
        <v>114.024</v>
      </c>
      <c r="D302">
        <v>640.03099999999995</v>
      </c>
      <c r="E302">
        <f t="shared" si="4"/>
        <v>177.02899999999994</v>
      </c>
    </row>
    <row r="303" spans="1:5" x14ac:dyDescent="0.2">
      <c r="B303" t="s">
        <v>1702</v>
      </c>
      <c r="C303">
        <v>43.158999999999999</v>
      </c>
      <c r="D303">
        <v>517.02800000000002</v>
      </c>
      <c r="E303">
        <f t="shared" si="4"/>
        <v>54.02600000000001</v>
      </c>
    </row>
    <row r="304" spans="1:5" x14ac:dyDescent="0.2">
      <c r="B304" t="s">
        <v>1703</v>
      </c>
      <c r="C304">
        <v>77.947000000000003</v>
      </c>
      <c r="D304">
        <v>1178.672</v>
      </c>
      <c r="E304">
        <f t="shared" si="4"/>
        <v>715.67000000000007</v>
      </c>
    </row>
    <row r="305" spans="1:5" x14ac:dyDescent="0.2">
      <c r="B305" t="s">
        <v>1704</v>
      </c>
      <c r="C305">
        <v>56.375</v>
      </c>
      <c r="D305">
        <v>1142.4590000000001</v>
      </c>
      <c r="E305">
        <f t="shared" si="4"/>
        <v>679.45700000000011</v>
      </c>
    </row>
    <row r="306" spans="1:5" x14ac:dyDescent="0.2">
      <c r="B306" t="s">
        <v>1705</v>
      </c>
      <c r="C306">
        <v>43.875</v>
      </c>
      <c r="D306">
        <v>3625.1210000000001</v>
      </c>
      <c r="E306">
        <f t="shared" si="4"/>
        <v>3162.1190000000001</v>
      </c>
    </row>
    <row r="307" spans="1:5" x14ac:dyDescent="0.2">
      <c r="B307" t="s">
        <v>1706</v>
      </c>
      <c r="C307">
        <v>45.006</v>
      </c>
      <c r="D307">
        <v>1026.4580000000001</v>
      </c>
      <c r="E307">
        <f t="shared" si="4"/>
        <v>563.45600000000013</v>
      </c>
    </row>
    <row r="308" spans="1:5" x14ac:dyDescent="0.2">
      <c r="B308" t="s">
        <v>1707</v>
      </c>
      <c r="C308">
        <v>122.779</v>
      </c>
      <c r="D308">
        <v>1380.722</v>
      </c>
      <c r="E308">
        <f t="shared" si="4"/>
        <v>917.72</v>
      </c>
    </row>
    <row r="309" spans="1:5" x14ac:dyDescent="0.2">
      <c r="B309" t="s">
        <v>1708</v>
      </c>
      <c r="C309">
        <v>58.524000000000001</v>
      </c>
      <c r="D309">
        <v>1293.386</v>
      </c>
      <c r="E309">
        <f t="shared" si="4"/>
        <v>830.38400000000001</v>
      </c>
    </row>
    <row r="310" spans="1:5" x14ac:dyDescent="0.2">
      <c r="B310" t="s">
        <v>1709</v>
      </c>
      <c r="C310">
        <v>75.302000000000007</v>
      </c>
      <c r="D310">
        <v>1555.89</v>
      </c>
      <c r="E310">
        <f t="shared" si="4"/>
        <v>1092.8880000000001</v>
      </c>
    </row>
    <row r="311" spans="1:5" x14ac:dyDescent="0.2">
      <c r="B311" t="s">
        <v>1710</v>
      </c>
      <c r="C311">
        <v>189.935</v>
      </c>
      <c r="D311">
        <v>999.97199999999998</v>
      </c>
      <c r="E311">
        <f t="shared" si="4"/>
        <v>536.97</v>
      </c>
    </row>
    <row r="312" spans="1:5" x14ac:dyDescent="0.2">
      <c r="B312" t="s">
        <v>1711</v>
      </c>
      <c r="C312">
        <v>88.200999999999993</v>
      </c>
      <c r="D312">
        <v>1033.7159999999999</v>
      </c>
      <c r="E312">
        <f t="shared" si="4"/>
        <v>570.71399999999994</v>
      </c>
    </row>
    <row r="313" spans="1:5" x14ac:dyDescent="0.2">
      <c r="B313" t="s">
        <v>1712</v>
      </c>
      <c r="C313">
        <v>128.86799999999999</v>
      </c>
      <c r="D313">
        <v>785.12900000000002</v>
      </c>
      <c r="E313">
        <f t="shared" si="4"/>
        <v>322.12700000000001</v>
      </c>
    </row>
    <row r="314" spans="1:5" x14ac:dyDescent="0.2">
      <c r="A314" s="10"/>
      <c r="B314" s="10" t="s">
        <v>1713</v>
      </c>
      <c r="C314">
        <v>22.79</v>
      </c>
      <c r="D314">
        <v>629.53899999999999</v>
      </c>
      <c r="E314">
        <f t="shared" si="4"/>
        <v>166.53699999999998</v>
      </c>
    </row>
    <row r="315" spans="1:5" x14ac:dyDescent="0.2">
      <c r="B315" t="s">
        <v>1714</v>
      </c>
      <c r="C315">
        <v>73.566999999999993</v>
      </c>
      <c r="D315">
        <v>966.62400000000002</v>
      </c>
      <c r="E315">
        <f t="shared" si="4"/>
        <v>503.62200000000001</v>
      </c>
    </row>
    <row r="316" spans="1:5" x14ac:dyDescent="0.2">
      <c r="B316" t="s">
        <v>1715</v>
      </c>
      <c r="C316">
        <v>61.665999999999997</v>
      </c>
      <c r="D316">
        <v>872.30100000000004</v>
      </c>
      <c r="E316">
        <f t="shared" si="4"/>
        <v>409.29900000000004</v>
      </c>
    </row>
    <row r="317" spans="1:5" x14ac:dyDescent="0.2">
      <c r="B317" t="s">
        <v>1716</v>
      </c>
      <c r="C317">
        <v>58.994999999999997</v>
      </c>
      <c r="D317">
        <v>930.46900000000005</v>
      </c>
      <c r="E317">
        <f t="shared" si="4"/>
        <v>467.46700000000004</v>
      </c>
    </row>
    <row r="318" spans="1:5" x14ac:dyDescent="0.2">
      <c r="B318" t="s">
        <v>1717</v>
      </c>
      <c r="C318">
        <v>57.628999999999998</v>
      </c>
      <c r="D318">
        <v>707.81399999999996</v>
      </c>
      <c r="E318">
        <f t="shared" si="4"/>
        <v>244.81199999999995</v>
      </c>
    </row>
    <row r="319" spans="1:5" x14ac:dyDescent="0.2">
      <c r="B319" t="s">
        <v>1718</v>
      </c>
      <c r="C319">
        <v>225.60300000000001</v>
      </c>
      <c r="D319">
        <v>10135.924000000001</v>
      </c>
      <c r="E319">
        <f t="shared" si="4"/>
        <v>9672.9220000000005</v>
      </c>
    </row>
    <row r="320" spans="1:5" x14ac:dyDescent="0.2">
      <c r="B320" t="s">
        <v>1719</v>
      </c>
      <c r="C320">
        <v>91.454999999999998</v>
      </c>
      <c r="D320">
        <v>2690.5419999999999</v>
      </c>
      <c r="E320">
        <f t="shared" si="4"/>
        <v>2227.54</v>
      </c>
    </row>
    <row r="321" spans="2:5" x14ac:dyDescent="0.2">
      <c r="B321" t="s">
        <v>1720</v>
      </c>
      <c r="C321">
        <v>44.914000000000001</v>
      </c>
      <c r="D321">
        <v>1285.693</v>
      </c>
      <c r="E321">
        <f t="shared" si="4"/>
        <v>822.69100000000003</v>
      </c>
    </row>
    <row r="322" spans="2:5" x14ac:dyDescent="0.2">
      <c r="B322" t="s">
        <v>1721</v>
      </c>
      <c r="C322">
        <v>48.735999999999997</v>
      </c>
      <c r="D322">
        <v>848.38300000000004</v>
      </c>
      <c r="E322">
        <f t="shared" si="4"/>
        <v>385.38100000000003</v>
      </c>
    </row>
    <row r="323" spans="2:5" x14ac:dyDescent="0.2">
      <c r="B323" t="s">
        <v>1722</v>
      </c>
      <c r="C323">
        <v>77.527000000000001</v>
      </c>
      <c r="D323">
        <v>2400.826</v>
      </c>
      <c r="E323">
        <f t="shared" si="4"/>
        <v>1937.8240000000001</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F0F2D-729B-604B-8583-6F795BCB3358}">
  <dimension ref="A1:K31"/>
  <sheetViews>
    <sheetView topLeftCell="A12" workbookViewId="0">
      <selection activeCell="C37" sqref="C37"/>
    </sheetView>
  </sheetViews>
  <sheetFormatPr baseColWidth="10" defaultRowHeight="16" x14ac:dyDescent="0.2"/>
  <sheetData>
    <row r="1" spans="1:5" x14ac:dyDescent="0.2">
      <c r="A1" s="2" t="s">
        <v>1723</v>
      </c>
    </row>
    <row r="3" spans="1:5" x14ac:dyDescent="0.2">
      <c r="A3" s="6" t="s">
        <v>1724</v>
      </c>
      <c r="B3" s="6" t="s">
        <v>1725</v>
      </c>
    </row>
    <row r="4" spans="1:5" x14ac:dyDescent="0.2">
      <c r="A4" s="5">
        <v>6.48</v>
      </c>
      <c r="B4" s="5">
        <v>3.06</v>
      </c>
      <c r="E4" t="s">
        <v>1726</v>
      </c>
    </row>
    <row r="5" spans="1:5" x14ac:dyDescent="0.2">
      <c r="A5" s="5">
        <v>2.72</v>
      </c>
      <c r="B5" s="5">
        <v>0.72</v>
      </c>
    </row>
    <row r="6" spans="1:5" x14ac:dyDescent="0.2">
      <c r="A6" s="5">
        <v>3.94</v>
      </c>
      <c r="B6" s="5">
        <v>2.61</v>
      </c>
    </row>
    <row r="7" spans="1:5" x14ac:dyDescent="0.2">
      <c r="A7" s="5">
        <v>1.22</v>
      </c>
      <c r="B7" s="5">
        <v>1.91</v>
      </c>
    </row>
    <row r="8" spans="1:5" x14ac:dyDescent="0.2">
      <c r="A8" s="5">
        <v>3.56</v>
      </c>
      <c r="B8" s="5">
        <v>1.1599999999999999</v>
      </c>
    </row>
    <row r="9" spans="1:5" x14ac:dyDescent="0.2">
      <c r="A9" s="5">
        <v>2.19</v>
      </c>
      <c r="B9" s="5">
        <v>2.27</v>
      </c>
    </row>
    <row r="10" spans="1:5" x14ac:dyDescent="0.2">
      <c r="A10" s="5">
        <v>2.21</v>
      </c>
      <c r="B10" s="5">
        <v>1.38</v>
      </c>
    </row>
    <row r="11" spans="1:5" x14ac:dyDescent="0.2">
      <c r="A11" s="5">
        <v>0.6</v>
      </c>
      <c r="B11" s="5">
        <v>0.54</v>
      </c>
    </row>
    <row r="12" spans="1:5" x14ac:dyDescent="0.2">
      <c r="A12" s="5">
        <v>5.35</v>
      </c>
      <c r="B12" s="5">
        <v>1.1000000000000001</v>
      </c>
    </row>
    <row r="13" spans="1:5" x14ac:dyDescent="0.2">
      <c r="A13" s="5">
        <v>2.77</v>
      </c>
      <c r="B13" s="5">
        <v>1.33</v>
      </c>
    </row>
    <row r="15" spans="1:5" s="4" customFormat="1" x14ac:dyDescent="0.2"/>
    <row r="16" spans="1:5" x14ac:dyDescent="0.2">
      <c r="A16" t="s">
        <v>1727</v>
      </c>
    </row>
    <row r="19" spans="1:11" x14ac:dyDescent="0.2">
      <c r="A19" s="6" t="s">
        <v>1728</v>
      </c>
      <c r="B19" s="26" t="s">
        <v>1724</v>
      </c>
      <c r="C19" s="26"/>
      <c r="D19" s="26"/>
      <c r="E19" s="26"/>
      <c r="F19" s="26"/>
      <c r="G19" s="26" t="s">
        <v>1725</v>
      </c>
      <c r="H19" s="26"/>
      <c r="I19" s="26"/>
      <c r="J19" s="26"/>
      <c r="K19" s="26"/>
    </row>
    <row r="20" spans="1:11" x14ac:dyDescent="0.2">
      <c r="A20" s="5">
        <v>1.42</v>
      </c>
      <c r="B20" s="5">
        <v>50.33</v>
      </c>
      <c r="C20" s="5">
        <v>65.510000000000005</v>
      </c>
      <c r="D20" s="5">
        <v>88.02</v>
      </c>
      <c r="E20" s="5">
        <v>40.869999999999997</v>
      </c>
      <c r="F20" s="5">
        <v>54.37</v>
      </c>
      <c r="G20" s="5">
        <v>30.35</v>
      </c>
      <c r="H20" s="5">
        <v>27.7</v>
      </c>
      <c r="I20" s="5">
        <v>42.31</v>
      </c>
      <c r="J20" s="5">
        <v>36.65</v>
      </c>
      <c r="K20" s="5">
        <v>19.309999999999999</v>
      </c>
    </row>
    <row r="21" spans="1:11" x14ac:dyDescent="0.2">
      <c r="A21" s="5">
        <v>7.99</v>
      </c>
      <c r="B21" s="5">
        <v>47.28</v>
      </c>
      <c r="C21" s="5">
        <v>61.89</v>
      </c>
      <c r="D21" s="5">
        <v>82.74</v>
      </c>
      <c r="E21" s="5">
        <v>41.26</v>
      </c>
      <c r="F21" s="5">
        <v>51.18</v>
      </c>
      <c r="G21" s="5">
        <v>28.88</v>
      </c>
      <c r="H21" s="5">
        <v>26.51</v>
      </c>
      <c r="I21" s="5">
        <v>35.119999999999997</v>
      </c>
      <c r="J21" s="5">
        <v>31.35</v>
      </c>
      <c r="K21" s="5">
        <v>18.32</v>
      </c>
    </row>
    <row r="22" spans="1:11" x14ac:dyDescent="0.2">
      <c r="A22" s="5">
        <v>14.56</v>
      </c>
      <c r="B22" s="5">
        <v>46.21</v>
      </c>
      <c r="C22" s="5">
        <v>62.08</v>
      </c>
      <c r="D22" s="5">
        <v>80.39</v>
      </c>
      <c r="E22" s="5">
        <v>38.299999999999997</v>
      </c>
      <c r="F22" s="5">
        <v>51.2</v>
      </c>
      <c r="G22" s="5">
        <v>28.19</v>
      </c>
      <c r="H22" s="5">
        <v>26.25</v>
      </c>
      <c r="I22" s="5">
        <v>31.67</v>
      </c>
      <c r="J22" s="5">
        <v>28.03</v>
      </c>
      <c r="K22" s="5">
        <v>18.47</v>
      </c>
    </row>
    <row r="23" spans="1:11" x14ac:dyDescent="0.2">
      <c r="A23" s="5">
        <v>21.19</v>
      </c>
      <c r="B23" s="5">
        <v>25.63</v>
      </c>
      <c r="C23" s="5">
        <v>30.9</v>
      </c>
      <c r="D23" s="5">
        <v>40.46</v>
      </c>
      <c r="E23" s="5">
        <v>23.1</v>
      </c>
      <c r="F23" s="5">
        <v>25.54</v>
      </c>
      <c r="G23" s="5">
        <v>15.96</v>
      </c>
      <c r="H23" s="5">
        <v>19.2</v>
      </c>
      <c r="I23" s="5">
        <v>27.88</v>
      </c>
      <c r="J23" s="5">
        <v>23.29</v>
      </c>
      <c r="K23" s="5">
        <v>13.71</v>
      </c>
    </row>
    <row r="24" spans="1:11" x14ac:dyDescent="0.2">
      <c r="A24" s="5">
        <v>27.76</v>
      </c>
      <c r="B24" s="5">
        <v>26.51</v>
      </c>
      <c r="C24" s="5">
        <v>33.75</v>
      </c>
      <c r="D24" s="5">
        <v>44.2</v>
      </c>
      <c r="E24" s="5">
        <v>22.54</v>
      </c>
      <c r="F24" s="5">
        <v>28.71</v>
      </c>
      <c r="G24" s="5">
        <v>14.48</v>
      </c>
      <c r="H24" s="5">
        <v>17.149999999999999</v>
      </c>
      <c r="I24" s="5">
        <v>25.3</v>
      </c>
      <c r="J24" s="5">
        <v>21.43</v>
      </c>
      <c r="K24" s="5">
        <v>12.92</v>
      </c>
    </row>
    <row r="25" spans="1:11" x14ac:dyDescent="0.2">
      <c r="A25" s="5">
        <v>34.33</v>
      </c>
      <c r="B25" s="5">
        <v>28.46</v>
      </c>
      <c r="C25" s="5">
        <v>38.67</v>
      </c>
      <c r="D25" s="5">
        <v>50.44</v>
      </c>
      <c r="E25" s="5">
        <v>24.83</v>
      </c>
      <c r="F25" s="5">
        <v>32.54</v>
      </c>
      <c r="G25" s="5">
        <v>14.05</v>
      </c>
      <c r="H25" s="5">
        <v>16.03</v>
      </c>
      <c r="I25" s="5">
        <v>24.33</v>
      </c>
      <c r="J25" s="5">
        <v>21.8</v>
      </c>
      <c r="K25" s="5">
        <v>11.95</v>
      </c>
    </row>
    <row r="26" spans="1:11" x14ac:dyDescent="0.2">
      <c r="A26" s="5">
        <v>40.96</v>
      </c>
      <c r="B26" s="5">
        <v>46.96</v>
      </c>
      <c r="C26" s="5">
        <v>54.83</v>
      </c>
      <c r="D26" s="5">
        <v>76.16</v>
      </c>
      <c r="E26" s="5">
        <v>38.39</v>
      </c>
      <c r="F26" s="5">
        <v>48.4</v>
      </c>
      <c r="G26" s="5">
        <v>35.979999999999997</v>
      </c>
      <c r="H26" s="5">
        <v>27.67</v>
      </c>
      <c r="I26" s="5">
        <v>43.09</v>
      </c>
      <c r="J26" s="5">
        <v>34.25</v>
      </c>
      <c r="K26" s="5">
        <v>19.3</v>
      </c>
    </row>
    <row r="27" spans="1:11" x14ac:dyDescent="0.2">
      <c r="A27" s="5">
        <v>47.54</v>
      </c>
      <c r="B27" s="5">
        <v>53.02</v>
      </c>
      <c r="C27" s="5">
        <v>64.28</v>
      </c>
      <c r="D27" s="5">
        <v>107.22</v>
      </c>
      <c r="E27" s="5">
        <v>41.55</v>
      </c>
      <c r="F27" s="5">
        <v>64.95</v>
      </c>
      <c r="G27" s="5">
        <v>33.26</v>
      </c>
      <c r="H27" s="5">
        <v>27.35</v>
      </c>
      <c r="I27" s="5">
        <v>44.83</v>
      </c>
      <c r="J27" s="5">
        <v>33.89</v>
      </c>
      <c r="K27" s="5">
        <v>19.86</v>
      </c>
    </row>
    <row r="28" spans="1:11" x14ac:dyDescent="0.2">
      <c r="A28" s="5">
        <v>54.11</v>
      </c>
      <c r="B28" s="5">
        <v>55.93</v>
      </c>
      <c r="C28" s="5">
        <v>73.72</v>
      </c>
      <c r="D28" s="5">
        <v>111.19</v>
      </c>
      <c r="E28" s="5">
        <v>42.04</v>
      </c>
      <c r="F28" s="5">
        <v>64.02</v>
      </c>
      <c r="G28" s="5">
        <v>32.03</v>
      </c>
      <c r="H28" s="5">
        <v>27.56</v>
      </c>
      <c r="I28" s="5">
        <v>45.47</v>
      </c>
      <c r="J28" s="5">
        <v>34.119999999999997</v>
      </c>
      <c r="K28" s="5">
        <v>20.329999999999998</v>
      </c>
    </row>
    <row r="29" spans="1:11" x14ac:dyDescent="0.2">
      <c r="A29" s="5">
        <v>60.75</v>
      </c>
      <c r="B29" s="5">
        <v>15.1</v>
      </c>
      <c r="C29" s="5">
        <v>15.91</v>
      </c>
      <c r="D29" s="5">
        <v>21.72</v>
      </c>
      <c r="E29" s="5">
        <v>12.51</v>
      </c>
      <c r="F29" s="5">
        <v>14.32</v>
      </c>
      <c r="G29" s="5">
        <v>10.96</v>
      </c>
      <c r="H29" s="5">
        <v>14.09</v>
      </c>
      <c r="I29" s="5">
        <v>22.99</v>
      </c>
      <c r="J29" s="5">
        <v>15.97</v>
      </c>
      <c r="K29" s="5">
        <v>12.89</v>
      </c>
    </row>
    <row r="30" spans="1:11" x14ac:dyDescent="0.2">
      <c r="A30" s="5">
        <v>67.319999999999993</v>
      </c>
      <c r="B30" s="5">
        <v>14.31</v>
      </c>
      <c r="C30" s="5">
        <v>15.03</v>
      </c>
      <c r="D30" s="5">
        <v>20.8</v>
      </c>
      <c r="E30" s="5">
        <v>12.42</v>
      </c>
      <c r="F30" s="5">
        <v>13.72</v>
      </c>
      <c r="G30" s="5">
        <v>9.19</v>
      </c>
      <c r="H30" s="5">
        <v>12.65</v>
      </c>
      <c r="I30" s="5">
        <v>19.79</v>
      </c>
      <c r="J30" s="5">
        <v>15.08</v>
      </c>
      <c r="K30" s="5">
        <v>11.34</v>
      </c>
    </row>
    <row r="31" spans="1:11" x14ac:dyDescent="0.2">
      <c r="A31" s="5">
        <v>73.900000000000006</v>
      </c>
      <c r="B31" s="5">
        <v>12.74</v>
      </c>
      <c r="C31" s="5">
        <v>13.56</v>
      </c>
      <c r="D31" s="5">
        <v>20.52</v>
      </c>
      <c r="E31" s="5">
        <v>11.59</v>
      </c>
      <c r="F31" s="5">
        <v>13.37</v>
      </c>
      <c r="G31" s="5">
        <v>8.68</v>
      </c>
      <c r="H31" s="5">
        <v>11.33</v>
      </c>
      <c r="I31" s="5">
        <v>18.12</v>
      </c>
      <c r="J31" s="5">
        <v>13.43</v>
      </c>
      <c r="K31" s="5">
        <v>10.3</v>
      </c>
    </row>
  </sheetData>
  <mergeCells count="2">
    <mergeCell ref="B19:F19"/>
    <mergeCell ref="G19:K19"/>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82F993-61C7-3D4F-B2EA-9CFB8944F903}">
  <dimension ref="A1:J467"/>
  <sheetViews>
    <sheetView workbookViewId="0">
      <selection activeCell="D425" sqref="D425"/>
    </sheetView>
  </sheetViews>
  <sheetFormatPr baseColWidth="10" defaultRowHeight="16" x14ac:dyDescent="0.2"/>
  <sheetData>
    <row r="1" spans="1:10" x14ac:dyDescent="0.2">
      <c r="A1" s="2" t="s">
        <v>1729</v>
      </c>
    </row>
    <row r="3" spans="1:10" x14ac:dyDescent="0.2">
      <c r="A3" t="s">
        <v>1730</v>
      </c>
    </row>
    <row r="6" spans="1:10" x14ac:dyDescent="0.2">
      <c r="A6" t="s">
        <v>90</v>
      </c>
      <c r="C6" t="s">
        <v>1731</v>
      </c>
      <c r="J6" t="s">
        <v>1732</v>
      </c>
    </row>
    <row r="7" spans="1:10" x14ac:dyDescent="0.2">
      <c r="A7" t="s">
        <v>1733</v>
      </c>
      <c r="C7" t="s">
        <v>1734</v>
      </c>
    </row>
    <row r="8" spans="1:10" x14ac:dyDescent="0.2">
      <c r="C8" t="s">
        <v>1410</v>
      </c>
      <c r="D8" t="s">
        <v>834</v>
      </c>
      <c r="E8" t="s">
        <v>1735</v>
      </c>
      <c r="F8" t="s">
        <v>1736</v>
      </c>
    </row>
    <row r="9" spans="1:10" x14ac:dyDescent="0.2">
      <c r="A9">
        <v>1</v>
      </c>
      <c r="B9" t="s">
        <v>1737</v>
      </c>
      <c r="C9">
        <v>92998</v>
      </c>
      <c r="D9">
        <v>555.65499999999997</v>
      </c>
      <c r="E9">
        <f>D9-F9</f>
        <v>33.125</v>
      </c>
      <c r="F9">
        <v>522.53</v>
      </c>
    </row>
    <row r="10" spans="1:10" x14ac:dyDescent="0.2">
      <c r="A10">
        <v>2</v>
      </c>
      <c r="B10" t="s">
        <v>1738</v>
      </c>
      <c r="C10">
        <v>130035</v>
      </c>
      <c r="D10">
        <v>596.31100000000004</v>
      </c>
      <c r="E10">
        <f>D10-F10</f>
        <v>73.781000000000063</v>
      </c>
      <c r="F10">
        <v>522.53</v>
      </c>
    </row>
    <row r="11" spans="1:10" x14ac:dyDescent="0.2">
      <c r="A11">
        <v>3</v>
      </c>
      <c r="B11" t="s">
        <v>1739</v>
      </c>
      <c r="C11">
        <v>94570</v>
      </c>
      <c r="D11">
        <v>530.19799999999998</v>
      </c>
      <c r="E11">
        <f t="shared" ref="E11:E47" si="0">D11-F11</f>
        <v>7.6680000000000064</v>
      </c>
      <c r="F11">
        <v>522.53</v>
      </c>
    </row>
    <row r="12" spans="1:10" x14ac:dyDescent="0.2">
      <c r="A12">
        <v>4</v>
      </c>
      <c r="B12" t="s">
        <v>1740</v>
      </c>
      <c r="C12">
        <v>71460</v>
      </c>
      <c r="D12">
        <v>590.86500000000001</v>
      </c>
      <c r="E12">
        <f t="shared" si="0"/>
        <v>68.335000000000036</v>
      </c>
      <c r="F12">
        <v>522.53</v>
      </c>
    </row>
    <row r="13" spans="1:10" x14ac:dyDescent="0.2">
      <c r="A13">
        <v>5</v>
      </c>
      <c r="B13" t="s">
        <v>1741</v>
      </c>
      <c r="C13">
        <v>112983</v>
      </c>
      <c r="D13">
        <v>634.40499999999997</v>
      </c>
      <c r="E13">
        <f t="shared" si="0"/>
        <v>111.875</v>
      </c>
      <c r="F13">
        <v>522.53</v>
      </c>
    </row>
    <row r="14" spans="1:10" x14ac:dyDescent="0.2">
      <c r="A14">
        <v>6</v>
      </c>
      <c r="B14" t="s">
        <v>1742</v>
      </c>
      <c r="C14">
        <v>61126</v>
      </c>
      <c r="D14">
        <v>548.86300000000006</v>
      </c>
      <c r="E14">
        <f t="shared" si="0"/>
        <v>26.333000000000084</v>
      </c>
      <c r="F14">
        <v>522.53</v>
      </c>
    </row>
    <row r="15" spans="1:10" x14ac:dyDescent="0.2">
      <c r="A15">
        <v>7</v>
      </c>
      <c r="B15" t="s">
        <v>1743</v>
      </c>
      <c r="C15">
        <v>129294</v>
      </c>
      <c r="D15">
        <v>567.02599999999995</v>
      </c>
      <c r="E15">
        <f t="shared" si="0"/>
        <v>44.495999999999981</v>
      </c>
      <c r="F15">
        <v>522.53</v>
      </c>
    </row>
    <row r="16" spans="1:10" x14ac:dyDescent="0.2">
      <c r="A16">
        <v>8</v>
      </c>
      <c r="B16" t="s">
        <v>1744</v>
      </c>
      <c r="C16">
        <v>80584</v>
      </c>
      <c r="D16">
        <v>564.87699999999995</v>
      </c>
      <c r="E16">
        <f t="shared" si="0"/>
        <v>42.34699999999998</v>
      </c>
      <c r="F16">
        <v>522.53</v>
      </c>
    </row>
    <row r="17" spans="1:6" x14ac:dyDescent="0.2">
      <c r="A17">
        <v>9</v>
      </c>
      <c r="B17" t="s">
        <v>1745</v>
      </c>
      <c r="C17">
        <v>107373</v>
      </c>
      <c r="D17">
        <v>553.39800000000002</v>
      </c>
      <c r="E17">
        <f t="shared" si="0"/>
        <v>30.868000000000052</v>
      </c>
      <c r="F17">
        <v>522.53</v>
      </c>
    </row>
    <row r="18" spans="1:6" x14ac:dyDescent="0.2">
      <c r="A18">
        <v>10</v>
      </c>
      <c r="B18" t="s">
        <v>1746</v>
      </c>
      <c r="C18">
        <v>124470</v>
      </c>
      <c r="D18">
        <v>555.30499999999995</v>
      </c>
      <c r="E18">
        <f t="shared" si="0"/>
        <v>32.774999999999977</v>
      </c>
      <c r="F18">
        <v>522.53</v>
      </c>
    </row>
    <row r="19" spans="1:6" x14ac:dyDescent="0.2">
      <c r="A19">
        <v>11</v>
      </c>
      <c r="B19" t="s">
        <v>1747</v>
      </c>
      <c r="C19">
        <v>142420</v>
      </c>
      <c r="D19">
        <v>589.83299999999997</v>
      </c>
      <c r="E19">
        <f t="shared" si="0"/>
        <v>67.302999999999997</v>
      </c>
      <c r="F19">
        <v>522.53</v>
      </c>
    </row>
    <row r="20" spans="1:6" x14ac:dyDescent="0.2">
      <c r="A20">
        <v>12</v>
      </c>
      <c r="B20" t="s">
        <v>1748</v>
      </c>
      <c r="C20">
        <v>119807</v>
      </c>
      <c r="D20">
        <v>550.08600000000001</v>
      </c>
      <c r="E20">
        <f t="shared" si="0"/>
        <v>27.55600000000004</v>
      </c>
      <c r="F20">
        <v>522.53</v>
      </c>
    </row>
    <row r="21" spans="1:6" x14ac:dyDescent="0.2">
      <c r="A21">
        <v>13</v>
      </c>
      <c r="B21" t="s">
        <v>1749</v>
      </c>
      <c r="C21">
        <v>90116</v>
      </c>
      <c r="D21">
        <v>587.81799999999998</v>
      </c>
      <c r="E21">
        <f t="shared" si="0"/>
        <v>65.288000000000011</v>
      </c>
      <c r="F21">
        <v>522.53</v>
      </c>
    </row>
    <row r="22" spans="1:6" x14ac:dyDescent="0.2">
      <c r="A22">
        <v>14</v>
      </c>
      <c r="B22" t="s">
        <v>1750</v>
      </c>
      <c r="C22">
        <v>116162</v>
      </c>
      <c r="D22">
        <v>641.52200000000005</v>
      </c>
      <c r="E22">
        <f t="shared" si="0"/>
        <v>118.99200000000008</v>
      </c>
      <c r="F22">
        <v>522.53</v>
      </c>
    </row>
    <row r="23" spans="1:6" x14ac:dyDescent="0.2">
      <c r="A23">
        <v>15</v>
      </c>
      <c r="B23" t="s">
        <v>1751</v>
      </c>
      <c r="C23">
        <v>108013</v>
      </c>
      <c r="D23">
        <v>539.43899999999996</v>
      </c>
      <c r="E23">
        <f t="shared" si="0"/>
        <v>16.908999999999992</v>
      </c>
      <c r="F23">
        <v>522.53</v>
      </c>
    </row>
    <row r="24" spans="1:6" x14ac:dyDescent="0.2">
      <c r="A24">
        <v>16</v>
      </c>
      <c r="B24" t="s">
        <v>1752</v>
      </c>
      <c r="C24">
        <v>82066</v>
      </c>
      <c r="D24">
        <v>544.32000000000005</v>
      </c>
      <c r="E24">
        <f t="shared" si="0"/>
        <v>21.790000000000077</v>
      </c>
      <c r="F24">
        <v>522.53</v>
      </c>
    </row>
    <row r="25" spans="1:6" x14ac:dyDescent="0.2">
      <c r="A25">
        <v>17</v>
      </c>
      <c r="B25" t="s">
        <v>1753</v>
      </c>
      <c r="C25">
        <v>76009</v>
      </c>
      <c r="D25">
        <v>587.68299999999999</v>
      </c>
      <c r="E25">
        <f t="shared" si="0"/>
        <v>65.15300000000002</v>
      </c>
      <c r="F25">
        <v>522.53</v>
      </c>
    </row>
    <row r="26" spans="1:6" x14ac:dyDescent="0.2">
      <c r="A26">
        <v>18</v>
      </c>
      <c r="B26" t="s">
        <v>1754</v>
      </c>
      <c r="C26">
        <v>64694</v>
      </c>
      <c r="D26">
        <v>548.48599999999999</v>
      </c>
      <c r="E26">
        <f t="shared" si="0"/>
        <v>25.956000000000017</v>
      </c>
      <c r="F26">
        <v>522.53</v>
      </c>
    </row>
    <row r="27" spans="1:6" x14ac:dyDescent="0.2">
      <c r="A27">
        <v>19</v>
      </c>
      <c r="B27" t="s">
        <v>1755</v>
      </c>
      <c r="C27">
        <v>61816</v>
      </c>
      <c r="D27">
        <v>562.17499999999995</v>
      </c>
      <c r="E27">
        <f t="shared" si="0"/>
        <v>39.644999999999982</v>
      </c>
      <c r="F27">
        <v>522.53</v>
      </c>
    </row>
    <row r="28" spans="1:6" x14ac:dyDescent="0.2">
      <c r="A28">
        <v>20</v>
      </c>
      <c r="B28" t="s">
        <v>1756</v>
      </c>
      <c r="C28">
        <v>91770</v>
      </c>
      <c r="D28">
        <v>583.27599999999995</v>
      </c>
      <c r="E28">
        <f t="shared" si="0"/>
        <v>60.745999999999981</v>
      </c>
      <c r="F28">
        <v>522.53</v>
      </c>
    </row>
    <row r="29" spans="1:6" x14ac:dyDescent="0.2">
      <c r="A29">
        <v>21</v>
      </c>
      <c r="B29" t="s">
        <v>1757</v>
      </c>
      <c r="C29">
        <v>169839</v>
      </c>
      <c r="D29">
        <v>685.12300000000005</v>
      </c>
      <c r="E29">
        <f t="shared" si="0"/>
        <v>162.59300000000007</v>
      </c>
      <c r="F29">
        <v>522.53</v>
      </c>
    </row>
    <row r="30" spans="1:6" x14ac:dyDescent="0.2">
      <c r="A30">
        <v>22</v>
      </c>
      <c r="B30" t="s">
        <v>1758</v>
      </c>
      <c r="C30">
        <v>239573</v>
      </c>
      <c r="D30">
        <v>596.53700000000003</v>
      </c>
      <c r="E30">
        <f t="shared" si="0"/>
        <v>74.007000000000062</v>
      </c>
      <c r="F30">
        <v>522.53</v>
      </c>
    </row>
    <row r="31" spans="1:6" x14ac:dyDescent="0.2">
      <c r="A31">
        <v>23</v>
      </c>
      <c r="B31" t="s">
        <v>1759</v>
      </c>
      <c r="C31">
        <v>187027</v>
      </c>
      <c r="D31">
        <v>557.06299999999999</v>
      </c>
      <c r="E31">
        <f t="shared" si="0"/>
        <v>34.533000000000015</v>
      </c>
      <c r="F31">
        <v>522.53</v>
      </c>
    </row>
    <row r="32" spans="1:6" x14ac:dyDescent="0.2">
      <c r="A32">
        <v>24</v>
      </c>
      <c r="B32" t="s">
        <v>1760</v>
      </c>
      <c r="C32">
        <v>246489</v>
      </c>
      <c r="D32">
        <v>586.92200000000003</v>
      </c>
      <c r="E32">
        <f t="shared" si="0"/>
        <v>64.392000000000053</v>
      </c>
      <c r="F32">
        <v>522.53</v>
      </c>
    </row>
    <row r="33" spans="1:6" x14ac:dyDescent="0.2">
      <c r="A33">
        <v>25</v>
      </c>
      <c r="B33" t="s">
        <v>1761</v>
      </c>
      <c r="C33">
        <v>125294</v>
      </c>
      <c r="D33">
        <v>588.45399999999995</v>
      </c>
      <c r="E33">
        <f t="shared" si="0"/>
        <v>65.923999999999978</v>
      </c>
      <c r="F33">
        <v>522.53</v>
      </c>
    </row>
    <row r="34" spans="1:6" x14ac:dyDescent="0.2">
      <c r="A34">
        <v>26</v>
      </c>
      <c r="B34" t="s">
        <v>1762</v>
      </c>
      <c r="C34">
        <v>146599</v>
      </c>
      <c r="D34">
        <v>561.28300000000002</v>
      </c>
      <c r="E34">
        <f t="shared" si="0"/>
        <v>38.753000000000043</v>
      </c>
      <c r="F34">
        <v>522.53</v>
      </c>
    </row>
    <row r="35" spans="1:6" x14ac:dyDescent="0.2">
      <c r="A35">
        <v>27</v>
      </c>
      <c r="B35" t="s">
        <v>1763</v>
      </c>
      <c r="C35">
        <v>187626</v>
      </c>
      <c r="D35">
        <v>603.928</v>
      </c>
      <c r="E35">
        <f t="shared" si="0"/>
        <v>81.398000000000025</v>
      </c>
      <c r="F35">
        <v>522.53</v>
      </c>
    </row>
    <row r="36" spans="1:6" x14ac:dyDescent="0.2">
      <c r="A36">
        <v>28</v>
      </c>
      <c r="B36" t="s">
        <v>1764</v>
      </c>
      <c r="C36">
        <v>184824</v>
      </c>
      <c r="D36">
        <v>660.58100000000002</v>
      </c>
      <c r="E36">
        <f t="shared" si="0"/>
        <v>138.05100000000004</v>
      </c>
      <c r="F36">
        <v>522.53</v>
      </c>
    </row>
    <row r="37" spans="1:6" x14ac:dyDescent="0.2">
      <c r="A37">
        <v>29</v>
      </c>
      <c r="B37" t="s">
        <v>1765</v>
      </c>
      <c r="C37">
        <v>81351</v>
      </c>
      <c r="D37">
        <v>621.62099999999998</v>
      </c>
      <c r="E37">
        <f t="shared" si="0"/>
        <v>99.091000000000008</v>
      </c>
      <c r="F37">
        <v>522.53</v>
      </c>
    </row>
    <row r="38" spans="1:6" x14ac:dyDescent="0.2">
      <c r="A38">
        <v>30</v>
      </c>
      <c r="B38" t="s">
        <v>1766</v>
      </c>
      <c r="C38">
        <v>157986</v>
      </c>
      <c r="D38">
        <v>623.87599999999998</v>
      </c>
      <c r="E38">
        <f t="shared" si="0"/>
        <v>101.346</v>
      </c>
      <c r="F38">
        <v>522.53</v>
      </c>
    </row>
    <row r="39" spans="1:6" x14ac:dyDescent="0.2">
      <c r="A39">
        <v>31</v>
      </c>
      <c r="B39" t="s">
        <v>1767</v>
      </c>
      <c r="C39">
        <v>123512</v>
      </c>
      <c r="D39">
        <v>629.952</v>
      </c>
      <c r="E39">
        <f t="shared" si="0"/>
        <v>107.42200000000003</v>
      </c>
      <c r="F39">
        <v>522.53</v>
      </c>
    </row>
    <row r="40" spans="1:6" x14ac:dyDescent="0.2">
      <c r="A40">
        <v>32</v>
      </c>
      <c r="B40" t="s">
        <v>1768</v>
      </c>
      <c r="C40">
        <v>128985</v>
      </c>
      <c r="D40">
        <v>607.26400000000001</v>
      </c>
      <c r="E40">
        <f t="shared" si="0"/>
        <v>84.734000000000037</v>
      </c>
      <c r="F40">
        <v>522.53</v>
      </c>
    </row>
    <row r="41" spans="1:6" x14ac:dyDescent="0.2">
      <c r="A41">
        <v>33</v>
      </c>
      <c r="B41" t="s">
        <v>1769</v>
      </c>
      <c r="C41">
        <v>155731</v>
      </c>
      <c r="D41">
        <v>610.62800000000004</v>
      </c>
      <c r="E41">
        <f t="shared" si="0"/>
        <v>88.09800000000007</v>
      </c>
      <c r="F41">
        <v>522.53</v>
      </c>
    </row>
    <row r="42" spans="1:6" x14ac:dyDescent="0.2">
      <c r="A42">
        <v>34</v>
      </c>
      <c r="B42" t="s">
        <v>1770</v>
      </c>
      <c r="C42">
        <v>131117</v>
      </c>
      <c r="D42">
        <v>627.81299999999999</v>
      </c>
      <c r="E42">
        <f t="shared" si="0"/>
        <v>105.28300000000002</v>
      </c>
      <c r="F42">
        <v>522.53</v>
      </c>
    </row>
    <row r="43" spans="1:6" x14ac:dyDescent="0.2">
      <c r="A43">
        <v>35</v>
      </c>
      <c r="B43" t="s">
        <v>1771</v>
      </c>
      <c r="C43">
        <v>103403</v>
      </c>
      <c r="D43">
        <v>555.553</v>
      </c>
      <c r="E43">
        <f t="shared" si="0"/>
        <v>33.023000000000025</v>
      </c>
      <c r="F43">
        <v>522.53</v>
      </c>
    </row>
    <row r="44" spans="1:6" x14ac:dyDescent="0.2">
      <c r="A44">
        <v>36</v>
      </c>
      <c r="B44" t="s">
        <v>1772</v>
      </c>
      <c r="C44">
        <v>105404</v>
      </c>
      <c r="D44">
        <v>597.06399999999996</v>
      </c>
      <c r="E44">
        <f t="shared" si="0"/>
        <v>74.533999999999992</v>
      </c>
      <c r="F44">
        <v>522.53</v>
      </c>
    </row>
    <row r="45" spans="1:6" x14ac:dyDescent="0.2">
      <c r="A45">
        <v>37</v>
      </c>
      <c r="B45" t="s">
        <v>1773</v>
      </c>
      <c r="C45">
        <v>149499</v>
      </c>
      <c r="D45">
        <v>521.27499999999998</v>
      </c>
      <c r="E45">
        <f t="shared" si="0"/>
        <v>-1.2549999999999955</v>
      </c>
      <c r="F45">
        <v>522.53</v>
      </c>
    </row>
    <row r="46" spans="1:6" x14ac:dyDescent="0.2">
      <c r="A46">
        <v>38</v>
      </c>
      <c r="B46" t="s">
        <v>1774</v>
      </c>
      <c r="C46">
        <v>66884</v>
      </c>
      <c r="D46">
        <v>572.42200000000003</v>
      </c>
      <c r="E46">
        <f t="shared" si="0"/>
        <v>49.892000000000053</v>
      </c>
      <c r="F46">
        <v>522.53</v>
      </c>
    </row>
    <row r="47" spans="1:6" x14ac:dyDescent="0.2">
      <c r="A47">
        <v>39</v>
      </c>
      <c r="B47" t="s">
        <v>1775</v>
      </c>
      <c r="C47">
        <v>164053</v>
      </c>
      <c r="D47">
        <v>589.21900000000005</v>
      </c>
      <c r="E47">
        <f t="shared" si="0"/>
        <v>66.689000000000078</v>
      </c>
      <c r="F47">
        <v>522.53</v>
      </c>
    </row>
    <row r="49" spans="1:6" s="4" customFormat="1" x14ac:dyDescent="0.2"/>
    <row r="50" spans="1:6" x14ac:dyDescent="0.2">
      <c r="A50" t="s">
        <v>1776</v>
      </c>
    </row>
    <row r="52" spans="1:6" x14ac:dyDescent="0.2">
      <c r="D52" t="s">
        <v>1777</v>
      </c>
    </row>
    <row r="53" spans="1:6" x14ac:dyDescent="0.2">
      <c r="E53" t="s">
        <v>1778</v>
      </c>
    </row>
    <row r="54" spans="1:6" x14ac:dyDescent="0.2">
      <c r="A54">
        <v>1</v>
      </c>
      <c r="B54" t="s">
        <v>1779</v>
      </c>
      <c r="C54">
        <v>137894</v>
      </c>
      <c r="D54">
        <v>523.46699999999998</v>
      </c>
      <c r="E54">
        <f>D54-F54</f>
        <v>27.396999999999991</v>
      </c>
      <c r="F54">
        <v>496.07</v>
      </c>
    </row>
    <row r="55" spans="1:6" x14ac:dyDescent="0.2">
      <c r="A55">
        <v>2</v>
      </c>
      <c r="B55" t="s">
        <v>1780</v>
      </c>
      <c r="C55">
        <v>131622</v>
      </c>
      <c r="D55">
        <v>528.78200000000004</v>
      </c>
      <c r="E55">
        <f t="shared" ref="E55:E93" si="1">D55-F55</f>
        <v>32.712000000000046</v>
      </c>
      <c r="F55">
        <v>496.07</v>
      </c>
    </row>
    <row r="56" spans="1:6" x14ac:dyDescent="0.2">
      <c r="A56">
        <v>3</v>
      </c>
      <c r="B56" t="s">
        <v>1781</v>
      </c>
      <c r="C56">
        <v>123665</v>
      </c>
      <c r="D56">
        <v>536.11300000000006</v>
      </c>
      <c r="E56">
        <f t="shared" si="1"/>
        <v>40.043000000000063</v>
      </c>
      <c r="F56">
        <v>496.07</v>
      </c>
    </row>
    <row r="57" spans="1:6" x14ac:dyDescent="0.2">
      <c r="A57">
        <v>4</v>
      </c>
      <c r="B57" t="s">
        <v>1782</v>
      </c>
      <c r="C57">
        <v>82585</v>
      </c>
      <c r="D57">
        <v>533.73199999999997</v>
      </c>
      <c r="E57">
        <f t="shared" si="1"/>
        <v>37.661999999999978</v>
      </c>
      <c r="F57">
        <v>496.07</v>
      </c>
    </row>
    <row r="58" spans="1:6" x14ac:dyDescent="0.2">
      <c r="A58">
        <v>5</v>
      </c>
      <c r="B58" t="s">
        <v>1783</v>
      </c>
      <c r="C58">
        <v>161484</v>
      </c>
      <c r="D58">
        <v>520.91999999999996</v>
      </c>
      <c r="E58">
        <f t="shared" si="1"/>
        <v>24.849999999999966</v>
      </c>
      <c r="F58">
        <v>496.07</v>
      </c>
    </row>
    <row r="59" spans="1:6" x14ac:dyDescent="0.2">
      <c r="A59">
        <v>6</v>
      </c>
      <c r="B59" t="s">
        <v>1784</v>
      </c>
      <c r="C59">
        <v>184537</v>
      </c>
      <c r="D59">
        <v>556.89800000000002</v>
      </c>
      <c r="E59">
        <f t="shared" si="1"/>
        <v>60.828000000000031</v>
      </c>
      <c r="F59">
        <v>496.07</v>
      </c>
    </row>
    <row r="60" spans="1:6" x14ac:dyDescent="0.2">
      <c r="A60">
        <v>7</v>
      </c>
      <c r="B60" t="s">
        <v>1785</v>
      </c>
      <c r="C60">
        <v>168819</v>
      </c>
      <c r="D60">
        <v>524.31399999999996</v>
      </c>
      <c r="E60">
        <f t="shared" si="1"/>
        <v>28.243999999999971</v>
      </c>
      <c r="F60">
        <v>496.07</v>
      </c>
    </row>
    <row r="61" spans="1:6" x14ac:dyDescent="0.2">
      <c r="A61">
        <v>8</v>
      </c>
      <c r="B61" t="s">
        <v>1786</v>
      </c>
      <c r="C61">
        <v>150825</v>
      </c>
      <c r="D61">
        <v>515.89099999999996</v>
      </c>
      <c r="E61">
        <f t="shared" si="1"/>
        <v>19.82099999999997</v>
      </c>
      <c r="F61">
        <v>496.07</v>
      </c>
    </row>
    <row r="62" spans="1:6" x14ac:dyDescent="0.2">
      <c r="A62">
        <v>9</v>
      </c>
      <c r="B62" t="s">
        <v>1787</v>
      </c>
      <c r="C62">
        <v>155566</v>
      </c>
      <c r="D62">
        <v>518.63</v>
      </c>
      <c r="E62">
        <f t="shared" si="1"/>
        <v>22.560000000000002</v>
      </c>
      <c r="F62">
        <v>496.07</v>
      </c>
    </row>
    <row r="63" spans="1:6" x14ac:dyDescent="0.2">
      <c r="A63">
        <v>10</v>
      </c>
      <c r="B63" t="s">
        <v>1788</v>
      </c>
      <c r="C63">
        <v>80242</v>
      </c>
      <c r="D63">
        <v>541.721</v>
      </c>
      <c r="E63">
        <f t="shared" si="1"/>
        <v>45.65100000000001</v>
      </c>
      <c r="F63">
        <v>496.07</v>
      </c>
    </row>
    <row r="64" spans="1:6" x14ac:dyDescent="0.2">
      <c r="A64">
        <v>11</v>
      </c>
      <c r="B64" t="s">
        <v>1789</v>
      </c>
      <c r="C64">
        <v>225473</v>
      </c>
      <c r="D64">
        <v>533.68399999999997</v>
      </c>
      <c r="E64">
        <f t="shared" si="1"/>
        <v>37.613999999999976</v>
      </c>
      <c r="F64">
        <v>496.07</v>
      </c>
    </row>
    <row r="65" spans="1:6" x14ac:dyDescent="0.2">
      <c r="A65">
        <v>12</v>
      </c>
      <c r="B65" t="s">
        <v>1790</v>
      </c>
      <c r="C65">
        <v>113485</v>
      </c>
      <c r="D65">
        <v>536.80899999999997</v>
      </c>
      <c r="E65">
        <f t="shared" si="1"/>
        <v>40.738999999999976</v>
      </c>
      <c r="F65">
        <v>496.07</v>
      </c>
    </row>
    <row r="66" spans="1:6" x14ac:dyDescent="0.2">
      <c r="A66">
        <v>13</v>
      </c>
      <c r="B66" t="s">
        <v>1791</v>
      </c>
      <c r="C66">
        <v>206907</v>
      </c>
      <c r="D66">
        <v>519.32399999999996</v>
      </c>
      <c r="E66">
        <f t="shared" si="1"/>
        <v>23.253999999999962</v>
      </c>
      <c r="F66">
        <v>496.07</v>
      </c>
    </row>
    <row r="67" spans="1:6" x14ac:dyDescent="0.2">
      <c r="A67">
        <v>14</v>
      </c>
      <c r="B67" t="s">
        <v>1792</v>
      </c>
      <c r="C67">
        <v>97979</v>
      </c>
      <c r="D67">
        <v>535.69299999999998</v>
      </c>
      <c r="E67">
        <f t="shared" si="1"/>
        <v>39.62299999999999</v>
      </c>
      <c r="F67">
        <v>496.07</v>
      </c>
    </row>
    <row r="68" spans="1:6" x14ac:dyDescent="0.2">
      <c r="A68">
        <v>15</v>
      </c>
      <c r="B68" t="s">
        <v>1793</v>
      </c>
      <c r="C68">
        <v>198117</v>
      </c>
      <c r="D68">
        <v>529.66399999999999</v>
      </c>
      <c r="E68">
        <f t="shared" si="1"/>
        <v>33.593999999999994</v>
      </c>
      <c r="F68">
        <v>496.07</v>
      </c>
    </row>
    <row r="69" spans="1:6" x14ac:dyDescent="0.2">
      <c r="A69">
        <v>16</v>
      </c>
      <c r="B69" t="s">
        <v>1794</v>
      </c>
      <c r="C69">
        <v>184559</v>
      </c>
      <c r="D69">
        <v>529.404</v>
      </c>
      <c r="E69">
        <f t="shared" si="1"/>
        <v>33.334000000000003</v>
      </c>
      <c r="F69">
        <v>496.07</v>
      </c>
    </row>
    <row r="70" spans="1:6" x14ac:dyDescent="0.2">
      <c r="A70">
        <v>17</v>
      </c>
      <c r="B70" t="s">
        <v>1795</v>
      </c>
      <c r="C70">
        <v>169340</v>
      </c>
      <c r="D70">
        <v>545.89700000000005</v>
      </c>
      <c r="E70">
        <f t="shared" si="1"/>
        <v>49.827000000000055</v>
      </c>
      <c r="F70">
        <v>496.07</v>
      </c>
    </row>
    <row r="71" spans="1:6" x14ac:dyDescent="0.2">
      <c r="A71">
        <v>18</v>
      </c>
      <c r="B71" t="s">
        <v>1796</v>
      </c>
      <c r="C71">
        <v>111993</v>
      </c>
      <c r="D71">
        <v>577.31399999999996</v>
      </c>
      <c r="E71">
        <f t="shared" si="1"/>
        <v>81.243999999999971</v>
      </c>
      <c r="F71">
        <v>496.07</v>
      </c>
    </row>
    <row r="72" spans="1:6" x14ac:dyDescent="0.2">
      <c r="A72">
        <v>19</v>
      </c>
      <c r="B72" t="s">
        <v>1797</v>
      </c>
      <c r="C72">
        <v>171385</v>
      </c>
      <c r="D72">
        <v>532.11500000000001</v>
      </c>
      <c r="E72">
        <f t="shared" si="1"/>
        <v>36.045000000000016</v>
      </c>
      <c r="F72">
        <v>496.07</v>
      </c>
    </row>
    <row r="73" spans="1:6" x14ac:dyDescent="0.2">
      <c r="A73">
        <v>20</v>
      </c>
      <c r="B73" t="s">
        <v>1798</v>
      </c>
      <c r="C73">
        <v>162253</v>
      </c>
      <c r="D73">
        <v>521.32600000000002</v>
      </c>
      <c r="E73">
        <f t="shared" si="1"/>
        <v>25.256000000000029</v>
      </c>
      <c r="F73">
        <v>496.07</v>
      </c>
    </row>
    <row r="74" spans="1:6" x14ac:dyDescent="0.2">
      <c r="A74">
        <v>21</v>
      </c>
      <c r="B74" t="s">
        <v>1799</v>
      </c>
      <c r="C74">
        <v>116444</v>
      </c>
      <c r="D74">
        <v>530.81100000000004</v>
      </c>
      <c r="E74">
        <f t="shared" si="1"/>
        <v>34.741000000000042</v>
      </c>
      <c r="F74">
        <v>496.07</v>
      </c>
    </row>
    <row r="75" spans="1:6" x14ac:dyDescent="0.2">
      <c r="A75">
        <v>22</v>
      </c>
      <c r="B75" t="s">
        <v>1800</v>
      </c>
      <c r="C75">
        <v>94827</v>
      </c>
      <c r="D75">
        <v>556.44100000000003</v>
      </c>
      <c r="E75">
        <f t="shared" si="1"/>
        <v>60.371000000000038</v>
      </c>
      <c r="F75">
        <v>496.07</v>
      </c>
    </row>
    <row r="76" spans="1:6" x14ac:dyDescent="0.2">
      <c r="A76">
        <v>23</v>
      </c>
      <c r="B76" t="s">
        <v>1801</v>
      </c>
      <c r="C76">
        <v>118549</v>
      </c>
      <c r="D76">
        <v>538.61099999999999</v>
      </c>
      <c r="E76">
        <f t="shared" si="1"/>
        <v>42.540999999999997</v>
      </c>
      <c r="F76">
        <v>496.07</v>
      </c>
    </row>
    <row r="77" spans="1:6" x14ac:dyDescent="0.2">
      <c r="A77">
        <v>24</v>
      </c>
      <c r="B77" t="s">
        <v>1802</v>
      </c>
      <c r="C77">
        <v>41613</v>
      </c>
      <c r="D77">
        <v>535.63</v>
      </c>
      <c r="E77">
        <f t="shared" si="1"/>
        <v>39.56</v>
      </c>
      <c r="F77">
        <v>496.07</v>
      </c>
    </row>
    <row r="78" spans="1:6" x14ac:dyDescent="0.2">
      <c r="A78">
        <v>25</v>
      </c>
      <c r="B78" t="s">
        <v>1803</v>
      </c>
      <c r="C78">
        <v>117211</v>
      </c>
      <c r="D78">
        <v>517.44100000000003</v>
      </c>
      <c r="E78">
        <f t="shared" si="1"/>
        <v>21.371000000000038</v>
      </c>
      <c r="F78">
        <v>496.07</v>
      </c>
    </row>
    <row r="79" spans="1:6" x14ac:dyDescent="0.2">
      <c r="A79">
        <v>26</v>
      </c>
      <c r="B79" t="s">
        <v>1804</v>
      </c>
      <c r="C79">
        <v>54489</v>
      </c>
      <c r="D79">
        <v>526.19399999999996</v>
      </c>
      <c r="E79">
        <f t="shared" si="1"/>
        <v>30.123999999999967</v>
      </c>
      <c r="F79">
        <v>496.07</v>
      </c>
    </row>
    <row r="80" spans="1:6" x14ac:dyDescent="0.2">
      <c r="A80">
        <v>27</v>
      </c>
      <c r="B80" t="s">
        <v>1805</v>
      </c>
      <c r="C80">
        <v>59359</v>
      </c>
      <c r="D80">
        <v>523.11900000000003</v>
      </c>
      <c r="E80">
        <f t="shared" si="1"/>
        <v>27.049000000000035</v>
      </c>
      <c r="F80">
        <v>496.07</v>
      </c>
    </row>
    <row r="81" spans="1:6" x14ac:dyDescent="0.2">
      <c r="A81">
        <v>28</v>
      </c>
      <c r="B81" t="s">
        <v>1806</v>
      </c>
      <c r="C81">
        <v>83241</v>
      </c>
      <c r="D81">
        <v>556.673</v>
      </c>
      <c r="E81">
        <f t="shared" si="1"/>
        <v>60.603000000000009</v>
      </c>
      <c r="F81">
        <v>496.07</v>
      </c>
    </row>
    <row r="82" spans="1:6" x14ac:dyDescent="0.2">
      <c r="A82">
        <v>29</v>
      </c>
      <c r="B82" t="s">
        <v>1807</v>
      </c>
      <c r="C82">
        <v>67395</v>
      </c>
      <c r="D82">
        <v>525.31200000000001</v>
      </c>
      <c r="E82">
        <f t="shared" si="1"/>
        <v>29.242000000000019</v>
      </c>
      <c r="F82">
        <v>496.07</v>
      </c>
    </row>
    <row r="83" spans="1:6" x14ac:dyDescent="0.2">
      <c r="A83">
        <v>30</v>
      </c>
      <c r="B83" t="s">
        <v>1808</v>
      </c>
      <c r="C83">
        <v>87631</v>
      </c>
      <c r="D83">
        <v>535.64800000000002</v>
      </c>
      <c r="E83">
        <f t="shared" si="1"/>
        <v>39.578000000000031</v>
      </c>
      <c r="F83">
        <v>496.07</v>
      </c>
    </row>
    <row r="84" spans="1:6" x14ac:dyDescent="0.2">
      <c r="A84">
        <v>31</v>
      </c>
      <c r="B84" t="s">
        <v>1809</v>
      </c>
      <c r="C84">
        <v>84861</v>
      </c>
      <c r="D84">
        <v>530.43100000000004</v>
      </c>
      <c r="E84">
        <f t="shared" si="1"/>
        <v>34.361000000000047</v>
      </c>
      <c r="F84">
        <v>496.07</v>
      </c>
    </row>
    <row r="85" spans="1:6" x14ac:dyDescent="0.2">
      <c r="A85">
        <v>32</v>
      </c>
      <c r="B85" t="s">
        <v>1810</v>
      </c>
      <c r="C85">
        <v>101247</v>
      </c>
      <c r="D85">
        <v>539.16600000000005</v>
      </c>
      <c r="E85">
        <f t="shared" si="1"/>
        <v>43.09600000000006</v>
      </c>
      <c r="F85">
        <v>496.07</v>
      </c>
    </row>
    <row r="86" spans="1:6" x14ac:dyDescent="0.2">
      <c r="A86">
        <v>33</v>
      </c>
      <c r="B86" t="s">
        <v>1811</v>
      </c>
      <c r="C86">
        <v>114669</v>
      </c>
      <c r="D86">
        <v>511.97399999999999</v>
      </c>
      <c r="E86">
        <f t="shared" si="1"/>
        <v>15.903999999999996</v>
      </c>
      <c r="F86">
        <v>496.07</v>
      </c>
    </row>
    <row r="87" spans="1:6" x14ac:dyDescent="0.2">
      <c r="A87">
        <v>34</v>
      </c>
      <c r="B87" t="s">
        <v>1812</v>
      </c>
      <c r="C87">
        <v>137058</v>
      </c>
      <c r="D87">
        <v>517.13300000000004</v>
      </c>
      <c r="E87">
        <f t="shared" si="1"/>
        <v>21.063000000000045</v>
      </c>
      <c r="F87">
        <v>496.07</v>
      </c>
    </row>
    <row r="88" spans="1:6" x14ac:dyDescent="0.2">
      <c r="A88">
        <v>35</v>
      </c>
      <c r="B88" t="s">
        <v>1813</v>
      </c>
      <c r="C88">
        <v>84407</v>
      </c>
      <c r="D88">
        <v>544.26800000000003</v>
      </c>
      <c r="E88">
        <f t="shared" si="1"/>
        <v>48.198000000000036</v>
      </c>
      <c r="F88">
        <v>496.07</v>
      </c>
    </row>
    <row r="89" spans="1:6" x14ac:dyDescent="0.2">
      <c r="A89">
        <v>36</v>
      </c>
      <c r="B89" t="s">
        <v>1814</v>
      </c>
      <c r="C89">
        <v>82624</v>
      </c>
      <c r="D89">
        <v>516.79100000000005</v>
      </c>
      <c r="E89">
        <f t="shared" si="1"/>
        <v>20.72100000000006</v>
      </c>
      <c r="F89">
        <v>496.07</v>
      </c>
    </row>
    <row r="90" spans="1:6" x14ac:dyDescent="0.2">
      <c r="A90">
        <v>37</v>
      </c>
      <c r="B90" t="s">
        <v>1815</v>
      </c>
      <c r="C90">
        <v>78381</v>
      </c>
      <c r="D90">
        <v>546.31200000000001</v>
      </c>
      <c r="E90">
        <f t="shared" si="1"/>
        <v>50.242000000000019</v>
      </c>
      <c r="F90">
        <v>496.07</v>
      </c>
    </row>
    <row r="91" spans="1:6" x14ac:dyDescent="0.2">
      <c r="A91">
        <v>38</v>
      </c>
      <c r="B91" t="s">
        <v>1816</v>
      </c>
      <c r="C91">
        <v>96364</v>
      </c>
      <c r="D91">
        <v>525.39400000000001</v>
      </c>
      <c r="E91">
        <f t="shared" si="1"/>
        <v>29.324000000000012</v>
      </c>
      <c r="F91">
        <v>496.07</v>
      </c>
    </row>
    <row r="92" spans="1:6" x14ac:dyDescent="0.2">
      <c r="A92">
        <v>39</v>
      </c>
      <c r="B92" t="s">
        <v>1817</v>
      </c>
      <c r="C92">
        <v>46277</v>
      </c>
      <c r="D92">
        <v>520.83399999999995</v>
      </c>
      <c r="E92">
        <f t="shared" si="1"/>
        <v>24.763999999999953</v>
      </c>
      <c r="F92">
        <v>496.07</v>
      </c>
    </row>
    <row r="93" spans="1:6" x14ac:dyDescent="0.2">
      <c r="A93">
        <v>40</v>
      </c>
      <c r="B93" t="s">
        <v>1818</v>
      </c>
      <c r="C93">
        <v>78890</v>
      </c>
      <c r="D93">
        <v>524.42399999999998</v>
      </c>
      <c r="E93">
        <f t="shared" si="1"/>
        <v>28.353999999999985</v>
      </c>
      <c r="F93">
        <v>496.07</v>
      </c>
    </row>
    <row r="95" spans="1:6" s="4" customFormat="1" x14ac:dyDescent="0.2">
      <c r="A95" s="4" t="s">
        <v>1819</v>
      </c>
    </row>
    <row r="97" spans="1:7" x14ac:dyDescent="0.2">
      <c r="F97" t="s">
        <v>1820</v>
      </c>
      <c r="G97">
        <v>478.93</v>
      </c>
    </row>
    <row r="99" spans="1:7" x14ac:dyDescent="0.2">
      <c r="E99" t="s">
        <v>1735</v>
      </c>
      <c r="F99" t="s">
        <v>403</v>
      </c>
    </row>
    <row r="100" spans="1:7" x14ac:dyDescent="0.2">
      <c r="A100">
        <v>1</v>
      </c>
      <c r="B100" t="s">
        <v>1821</v>
      </c>
      <c r="C100">
        <v>56313</v>
      </c>
      <c r="D100">
        <v>550.54200000000003</v>
      </c>
      <c r="E100">
        <f>D100-F100</f>
        <v>71.612000000000023</v>
      </c>
      <c r="F100">
        <v>478.93</v>
      </c>
    </row>
    <row r="101" spans="1:7" x14ac:dyDescent="0.2">
      <c r="A101">
        <v>2</v>
      </c>
      <c r="B101" t="s">
        <v>1822</v>
      </c>
      <c r="C101">
        <v>82246</v>
      </c>
      <c r="D101">
        <v>537.74199999999996</v>
      </c>
      <c r="E101">
        <f t="shared" ref="E101:E139" si="2">D101-F101</f>
        <v>58.811999999999955</v>
      </c>
      <c r="F101">
        <v>478.93</v>
      </c>
    </row>
    <row r="102" spans="1:7" x14ac:dyDescent="0.2">
      <c r="A102">
        <v>3</v>
      </c>
      <c r="B102" t="s">
        <v>1823</v>
      </c>
      <c r="C102">
        <v>50385</v>
      </c>
      <c r="D102">
        <v>553.11099999999999</v>
      </c>
      <c r="E102">
        <f t="shared" si="2"/>
        <v>74.180999999999983</v>
      </c>
      <c r="F102">
        <v>478.93</v>
      </c>
    </row>
    <row r="103" spans="1:7" x14ac:dyDescent="0.2">
      <c r="A103">
        <v>4</v>
      </c>
      <c r="B103" t="s">
        <v>1824</v>
      </c>
      <c r="C103">
        <v>68385</v>
      </c>
      <c r="D103">
        <v>553.399</v>
      </c>
      <c r="E103">
        <f t="shared" si="2"/>
        <v>74.468999999999994</v>
      </c>
      <c r="F103">
        <v>478.93</v>
      </c>
    </row>
    <row r="104" spans="1:7" x14ac:dyDescent="0.2">
      <c r="A104">
        <v>5</v>
      </c>
      <c r="B104" t="s">
        <v>1825</v>
      </c>
      <c r="C104">
        <v>62812</v>
      </c>
      <c r="D104">
        <v>539.04899999999998</v>
      </c>
      <c r="E104">
        <f t="shared" si="2"/>
        <v>60.118999999999971</v>
      </c>
      <c r="F104">
        <v>478.93</v>
      </c>
    </row>
    <row r="105" spans="1:7" x14ac:dyDescent="0.2">
      <c r="A105">
        <v>6</v>
      </c>
      <c r="B105" t="s">
        <v>1826</v>
      </c>
      <c r="C105">
        <v>105359</v>
      </c>
      <c r="D105">
        <v>552.43399999999997</v>
      </c>
      <c r="E105">
        <f t="shared" si="2"/>
        <v>73.503999999999962</v>
      </c>
      <c r="F105">
        <v>478.93</v>
      </c>
    </row>
    <row r="106" spans="1:7" x14ac:dyDescent="0.2">
      <c r="A106">
        <v>7</v>
      </c>
      <c r="B106" t="s">
        <v>1827</v>
      </c>
      <c r="C106">
        <v>79408</v>
      </c>
      <c r="D106">
        <v>547.84100000000001</v>
      </c>
      <c r="E106">
        <f t="shared" si="2"/>
        <v>68.911000000000001</v>
      </c>
      <c r="F106">
        <v>478.93</v>
      </c>
    </row>
    <row r="107" spans="1:7" x14ac:dyDescent="0.2">
      <c r="A107">
        <v>8</v>
      </c>
      <c r="B107" t="s">
        <v>1828</v>
      </c>
      <c r="C107">
        <v>178143</v>
      </c>
      <c r="D107">
        <v>548.06500000000005</v>
      </c>
      <c r="E107">
        <f t="shared" si="2"/>
        <v>69.135000000000048</v>
      </c>
      <c r="F107">
        <v>478.93</v>
      </c>
    </row>
    <row r="108" spans="1:7" x14ac:dyDescent="0.2">
      <c r="A108">
        <v>9</v>
      </c>
      <c r="B108" t="s">
        <v>1829</v>
      </c>
      <c r="C108">
        <v>113765</v>
      </c>
      <c r="D108">
        <v>546.01900000000001</v>
      </c>
      <c r="E108">
        <f t="shared" si="2"/>
        <v>67.088999999999999</v>
      </c>
      <c r="F108">
        <v>478.93</v>
      </c>
    </row>
    <row r="109" spans="1:7" x14ac:dyDescent="0.2">
      <c r="A109">
        <v>10</v>
      </c>
      <c r="B109" t="s">
        <v>1830</v>
      </c>
      <c r="C109">
        <v>68037</v>
      </c>
      <c r="D109">
        <v>564.24099999999999</v>
      </c>
      <c r="E109">
        <f t="shared" si="2"/>
        <v>85.310999999999979</v>
      </c>
      <c r="F109">
        <v>478.93</v>
      </c>
    </row>
    <row r="110" spans="1:7" x14ac:dyDescent="0.2">
      <c r="A110">
        <v>11</v>
      </c>
      <c r="B110" t="s">
        <v>1831</v>
      </c>
      <c r="C110">
        <v>107502</v>
      </c>
      <c r="D110">
        <v>575.24099999999999</v>
      </c>
      <c r="E110">
        <f t="shared" si="2"/>
        <v>96.310999999999979</v>
      </c>
      <c r="F110">
        <v>478.93</v>
      </c>
    </row>
    <row r="111" spans="1:7" x14ac:dyDescent="0.2">
      <c r="A111">
        <v>12</v>
      </c>
      <c r="B111" t="s">
        <v>1832</v>
      </c>
      <c r="C111">
        <v>71361</v>
      </c>
      <c r="D111">
        <v>551.16899999999998</v>
      </c>
      <c r="E111">
        <f t="shared" si="2"/>
        <v>72.238999999999976</v>
      </c>
      <c r="F111">
        <v>478.93</v>
      </c>
    </row>
    <row r="112" spans="1:7" x14ac:dyDescent="0.2">
      <c r="A112">
        <v>13</v>
      </c>
      <c r="B112" t="s">
        <v>1833</v>
      </c>
      <c r="C112">
        <v>69140</v>
      </c>
      <c r="D112">
        <v>548.65499999999997</v>
      </c>
      <c r="E112">
        <f t="shared" si="2"/>
        <v>69.724999999999966</v>
      </c>
      <c r="F112">
        <v>478.93</v>
      </c>
    </row>
    <row r="113" spans="1:6" x14ac:dyDescent="0.2">
      <c r="A113">
        <v>14</v>
      </c>
      <c r="B113" t="s">
        <v>1834</v>
      </c>
      <c r="C113">
        <v>121952</v>
      </c>
      <c r="D113">
        <v>540.29399999999998</v>
      </c>
      <c r="E113">
        <f t="shared" si="2"/>
        <v>61.363999999999976</v>
      </c>
      <c r="F113">
        <v>478.93</v>
      </c>
    </row>
    <row r="114" spans="1:6" x14ac:dyDescent="0.2">
      <c r="A114">
        <v>15</v>
      </c>
      <c r="B114" t="s">
        <v>1835</v>
      </c>
      <c r="C114">
        <v>112652</v>
      </c>
      <c r="D114">
        <v>535.84799999999996</v>
      </c>
      <c r="E114">
        <f t="shared" si="2"/>
        <v>56.91799999999995</v>
      </c>
      <c r="F114">
        <v>478.93</v>
      </c>
    </row>
    <row r="115" spans="1:6" x14ac:dyDescent="0.2">
      <c r="A115">
        <v>16</v>
      </c>
      <c r="B115" t="s">
        <v>1836</v>
      </c>
      <c r="C115">
        <v>33010</v>
      </c>
      <c r="D115">
        <v>540.81600000000003</v>
      </c>
      <c r="E115">
        <f t="shared" si="2"/>
        <v>61.886000000000024</v>
      </c>
      <c r="F115">
        <v>478.93</v>
      </c>
    </row>
    <row r="116" spans="1:6" x14ac:dyDescent="0.2">
      <c r="A116">
        <v>17</v>
      </c>
      <c r="B116" t="s">
        <v>1837</v>
      </c>
      <c r="C116">
        <v>70157</v>
      </c>
      <c r="D116">
        <v>552.68799999999999</v>
      </c>
      <c r="E116">
        <f t="shared" si="2"/>
        <v>73.757999999999981</v>
      </c>
      <c r="F116">
        <v>478.93</v>
      </c>
    </row>
    <row r="117" spans="1:6" x14ac:dyDescent="0.2">
      <c r="A117">
        <v>18</v>
      </c>
      <c r="B117" t="s">
        <v>1838</v>
      </c>
      <c r="C117">
        <v>89385</v>
      </c>
      <c r="D117">
        <v>552.76499999999999</v>
      </c>
      <c r="E117">
        <f t="shared" si="2"/>
        <v>73.83499999999998</v>
      </c>
      <c r="F117">
        <v>478.93</v>
      </c>
    </row>
    <row r="118" spans="1:6" x14ac:dyDescent="0.2">
      <c r="A118">
        <v>19</v>
      </c>
      <c r="B118" t="s">
        <v>1839</v>
      </c>
      <c r="C118">
        <v>102733</v>
      </c>
      <c r="D118">
        <v>523.20100000000002</v>
      </c>
      <c r="E118">
        <f t="shared" si="2"/>
        <v>44.271000000000015</v>
      </c>
      <c r="F118">
        <v>478.93</v>
      </c>
    </row>
    <row r="119" spans="1:6" x14ac:dyDescent="0.2">
      <c r="A119">
        <v>20</v>
      </c>
      <c r="B119" t="s">
        <v>1840</v>
      </c>
      <c r="C119">
        <v>64716</v>
      </c>
      <c r="D119">
        <v>551.803</v>
      </c>
      <c r="E119">
        <f t="shared" si="2"/>
        <v>72.87299999999999</v>
      </c>
      <c r="F119">
        <v>478.93</v>
      </c>
    </row>
    <row r="120" spans="1:6" x14ac:dyDescent="0.2">
      <c r="A120">
        <v>21</v>
      </c>
      <c r="B120" t="s">
        <v>1841</v>
      </c>
      <c r="C120">
        <v>71131</v>
      </c>
      <c r="D120">
        <v>630.78</v>
      </c>
      <c r="E120">
        <f t="shared" si="2"/>
        <v>151.84999999999997</v>
      </c>
      <c r="F120">
        <v>478.93</v>
      </c>
    </row>
    <row r="121" spans="1:6" x14ac:dyDescent="0.2">
      <c r="A121">
        <v>22</v>
      </c>
      <c r="B121" t="s">
        <v>1842</v>
      </c>
      <c r="C121">
        <v>135087</v>
      </c>
      <c r="D121">
        <v>551.98599999999999</v>
      </c>
      <c r="E121">
        <f t="shared" si="2"/>
        <v>73.055999999999983</v>
      </c>
      <c r="F121">
        <v>478.93</v>
      </c>
    </row>
    <row r="122" spans="1:6" x14ac:dyDescent="0.2">
      <c r="A122">
        <v>23</v>
      </c>
      <c r="B122" t="s">
        <v>1843</v>
      </c>
      <c r="C122">
        <v>260266</v>
      </c>
      <c r="D122">
        <v>561.69000000000005</v>
      </c>
      <c r="E122">
        <f t="shared" si="2"/>
        <v>82.760000000000048</v>
      </c>
      <c r="F122">
        <v>478.93</v>
      </c>
    </row>
    <row r="123" spans="1:6" x14ac:dyDescent="0.2">
      <c r="A123">
        <v>24</v>
      </c>
      <c r="B123" t="s">
        <v>1844</v>
      </c>
      <c r="C123">
        <v>176248</v>
      </c>
      <c r="D123">
        <v>560.97400000000005</v>
      </c>
      <c r="E123">
        <f t="shared" si="2"/>
        <v>82.04400000000004</v>
      </c>
      <c r="F123">
        <v>478.93</v>
      </c>
    </row>
    <row r="124" spans="1:6" x14ac:dyDescent="0.2">
      <c r="A124">
        <v>25</v>
      </c>
      <c r="B124" t="s">
        <v>1845</v>
      </c>
      <c r="C124">
        <v>120769</v>
      </c>
      <c r="D124">
        <v>544.976</v>
      </c>
      <c r="E124">
        <f t="shared" si="2"/>
        <v>66.045999999999992</v>
      </c>
      <c r="F124">
        <v>478.93</v>
      </c>
    </row>
    <row r="125" spans="1:6" x14ac:dyDescent="0.2">
      <c r="A125">
        <v>26</v>
      </c>
      <c r="B125" t="s">
        <v>1846</v>
      </c>
      <c r="C125">
        <v>116732</v>
      </c>
      <c r="D125">
        <v>556.34</v>
      </c>
      <c r="E125">
        <f t="shared" si="2"/>
        <v>77.410000000000025</v>
      </c>
      <c r="F125">
        <v>478.93</v>
      </c>
    </row>
    <row r="126" spans="1:6" x14ac:dyDescent="0.2">
      <c r="A126">
        <v>27</v>
      </c>
      <c r="B126" t="s">
        <v>1847</v>
      </c>
      <c r="C126">
        <v>165434</v>
      </c>
      <c r="D126">
        <v>611.28399999999999</v>
      </c>
      <c r="E126">
        <f t="shared" si="2"/>
        <v>132.35399999999998</v>
      </c>
      <c r="F126">
        <v>478.93</v>
      </c>
    </row>
    <row r="127" spans="1:6" x14ac:dyDescent="0.2">
      <c r="A127">
        <v>28</v>
      </c>
      <c r="B127" t="s">
        <v>1848</v>
      </c>
      <c r="C127">
        <v>78414</v>
      </c>
      <c r="D127">
        <v>557.69600000000003</v>
      </c>
      <c r="E127">
        <f t="shared" si="2"/>
        <v>78.76600000000002</v>
      </c>
      <c r="F127">
        <v>478.93</v>
      </c>
    </row>
    <row r="128" spans="1:6" x14ac:dyDescent="0.2">
      <c r="A128">
        <v>29</v>
      </c>
      <c r="B128" t="s">
        <v>1849</v>
      </c>
      <c r="C128">
        <v>51265</v>
      </c>
      <c r="D128">
        <v>586.17700000000002</v>
      </c>
      <c r="E128">
        <f t="shared" si="2"/>
        <v>107.24700000000001</v>
      </c>
      <c r="F128">
        <v>478.93</v>
      </c>
    </row>
    <row r="129" spans="1:6" x14ac:dyDescent="0.2">
      <c r="A129">
        <v>30</v>
      </c>
      <c r="B129" t="s">
        <v>1850</v>
      </c>
      <c r="C129">
        <v>136922</v>
      </c>
      <c r="D129">
        <v>562.93499999999995</v>
      </c>
      <c r="E129">
        <f t="shared" si="2"/>
        <v>84.004999999999939</v>
      </c>
      <c r="F129">
        <v>478.93</v>
      </c>
    </row>
    <row r="130" spans="1:6" x14ac:dyDescent="0.2">
      <c r="A130">
        <v>31</v>
      </c>
      <c r="B130" t="s">
        <v>1851</v>
      </c>
      <c r="C130">
        <v>127865</v>
      </c>
      <c r="D130">
        <v>556.75800000000004</v>
      </c>
      <c r="E130">
        <f t="shared" si="2"/>
        <v>77.828000000000031</v>
      </c>
      <c r="F130">
        <v>478.93</v>
      </c>
    </row>
    <row r="131" spans="1:6" x14ac:dyDescent="0.2">
      <c r="A131">
        <v>32</v>
      </c>
      <c r="B131" t="s">
        <v>1852</v>
      </c>
      <c r="C131">
        <v>141150</v>
      </c>
      <c r="D131">
        <v>546.75099999999998</v>
      </c>
      <c r="E131">
        <f t="shared" si="2"/>
        <v>67.82099999999997</v>
      </c>
      <c r="F131">
        <v>478.93</v>
      </c>
    </row>
    <row r="132" spans="1:6" x14ac:dyDescent="0.2">
      <c r="A132">
        <v>33</v>
      </c>
      <c r="B132" t="s">
        <v>1853</v>
      </c>
      <c r="C132">
        <v>87624</v>
      </c>
      <c r="D132">
        <v>566.03399999999999</v>
      </c>
      <c r="E132">
        <f t="shared" si="2"/>
        <v>87.103999999999985</v>
      </c>
      <c r="F132">
        <v>478.93</v>
      </c>
    </row>
    <row r="133" spans="1:6" x14ac:dyDescent="0.2">
      <c r="A133">
        <v>34</v>
      </c>
      <c r="B133" t="s">
        <v>1854</v>
      </c>
      <c r="C133">
        <v>79815</v>
      </c>
      <c r="D133">
        <v>598.99900000000002</v>
      </c>
      <c r="E133">
        <f t="shared" si="2"/>
        <v>120.06900000000002</v>
      </c>
      <c r="F133">
        <v>478.93</v>
      </c>
    </row>
    <row r="134" spans="1:6" x14ac:dyDescent="0.2">
      <c r="A134">
        <v>35</v>
      </c>
      <c r="B134" t="s">
        <v>1855</v>
      </c>
      <c r="C134">
        <v>51398</v>
      </c>
      <c r="D134">
        <v>527.29899999999998</v>
      </c>
      <c r="E134">
        <f t="shared" si="2"/>
        <v>48.368999999999971</v>
      </c>
      <c r="F134">
        <v>478.93</v>
      </c>
    </row>
    <row r="135" spans="1:6" x14ac:dyDescent="0.2">
      <c r="A135">
        <v>36</v>
      </c>
      <c r="B135" t="s">
        <v>1856</v>
      </c>
      <c r="C135">
        <v>77185</v>
      </c>
      <c r="D135">
        <v>536.28200000000004</v>
      </c>
      <c r="E135">
        <f t="shared" si="2"/>
        <v>57.352000000000032</v>
      </c>
      <c r="F135">
        <v>478.93</v>
      </c>
    </row>
    <row r="136" spans="1:6" x14ac:dyDescent="0.2">
      <c r="A136">
        <v>37</v>
      </c>
      <c r="B136" t="s">
        <v>1857</v>
      </c>
      <c r="C136">
        <v>95893</v>
      </c>
      <c r="D136">
        <v>624.66099999999994</v>
      </c>
      <c r="E136">
        <f t="shared" si="2"/>
        <v>145.73099999999994</v>
      </c>
      <c r="F136">
        <v>478.93</v>
      </c>
    </row>
    <row r="137" spans="1:6" x14ac:dyDescent="0.2">
      <c r="A137">
        <v>38</v>
      </c>
      <c r="B137" t="s">
        <v>1858</v>
      </c>
      <c r="C137">
        <v>80017</v>
      </c>
      <c r="D137">
        <v>554.79600000000005</v>
      </c>
      <c r="E137">
        <f t="shared" si="2"/>
        <v>75.866000000000042</v>
      </c>
      <c r="F137">
        <v>478.93</v>
      </c>
    </row>
    <row r="138" spans="1:6" x14ac:dyDescent="0.2">
      <c r="A138">
        <v>39</v>
      </c>
      <c r="B138" t="s">
        <v>1859</v>
      </c>
      <c r="C138">
        <v>100948</v>
      </c>
      <c r="D138">
        <v>557.81899999999996</v>
      </c>
      <c r="E138">
        <f t="shared" si="2"/>
        <v>78.888999999999953</v>
      </c>
      <c r="F138">
        <v>478.93</v>
      </c>
    </row>
    <row r="139" spans="1:6" x14ac:dyDescent="0.2">
      <c r="A139">
        <v>40</v>
      </c>
      <c r="B139" t="s">
        <v>1860</v>
      </c>
      <c r="C139">
        <v>56838</v>
      </c>
      <c r="D139">
        <v>648.60900000000004</v>
      </c>
      <c r="E139">
        <f t="shared" si="2"/>
        <v>169.67900000000003</v>
      </c>
      <c r="F139">
        <v>478.93</v>
      </c>
    </row>
    <row r="140" spans="1:6" s="4" customFormat="1" x14ac:dyDescent="0.2"/>
    <row r="141" spans="1:6" x14ac:dyDescent="0.2">
      <c r="A141" t="s">
        <v>1861</v>
      </c>
    </row>
    <row r="144" spans="1:6" x14ac:dyDescent="0.2">
      <c r="B144" t="s">
        <v>1862</v>
      </c>
      <c r="C144">
        <v>518.59699999999998</v>
      </c>
    </row>
    <row r="146" spans="1:6" x14ac:dyDescent="0.2">
      <c r="A146">
        <v>1</v>
      </c>
      <c r="B146" t="s">
        <v>1863</v>
      </c>
      <c r="C146">
        <v>90850</v>
      </c>
      <c r="D146">
        <v>554.34400000000005</v>
      </c>
      <c r="E146">
        <f>D146-F146</f>
        <v>35.747000000000071</v>
      </c>
      <c r="F146">
        <v>518.59699999999998</v>
      </c>
    </row>
    <row r="147" spans="1:6" x14ac:dyDescent="0.2">
      <c r="A147">
        <v>2</v>
      </c>
      <c r="B147" t="s">
        <v>1864</v>
      </c>
      <c r="C147">
        <v>43225</v>
      </c>
      <c r="D147">
        <v>546.44500000000005</v>
      </c>
      <c r="E147">
        <f t="shared" ref="E147:E185" si="3">D147-F147</f>
        <v>27.84800000000007</v>
      </c>
      <c r="F147">
        <v>518.59699999999998</v>
      </c>
    </row>
    <row r="148" spans="1:6" x14ac:dyDescent="0.2">
      <c r="A148">
        <v>3</v>
      </c>
      <c r="B148" t="s">
        <v>1865</v>
      </c>
      <c r="C148">
        <v>74087</v>
      </c>
      <c r="D148">
        <v>555.77700000000004</v>
      </c>
      <c r="E148">
        <f t="shared" si="3"/>
        <v>37.180000000000064</v>
      </c>
      <c r="F148">
        <v>518.59699999999998</v>
      </c>
    </row>
    <row r="149" spans="1:6" x14ac:dyDescent="0.2">
      <c r="A149">
        <v>4</v>
      </c>
      <c r="B149" t="s">
        <v>1866</v>
      </c>
      <c r="C149">
        <v>60260</v>
      </c>
      <c r="D149">
        <v>573.32000000000005</v>
      </c>
      <c r="E149">
        <f t="shared" si="3"/>
        <v>54.72300000000007</v>
      </c>
      <c r="F149">
        <v>518.59699999999998</v>
      </c>
    </row>
    <row r="150" spans="1:6" x14ac:dyDescent="0.2">
      <c r="A150">
        <v>5</v>
      </c>
      <c r="B150" t="s">
        <v>1867</v>
      </c>
      <c r="C150">
        <v>128174</v>
      </c>
      <c r="D150">
        <v>560.65099999999995</v>
      </c>
      <c r="E150">
        <f t="shared" si="3"/>
        <v>42.053999999999974</v>
      </c>
      <c r="F150">
        <v>518.59699999999998</v>
      </c>
    </row>
    <row r="151" spans="1:6" x14ac:dyDescent="0.2">
      <c r="A151">
        <v>6</v>
      </c>
      <c r="B151" t="s">
        <v>1868</v>
      </c>
      <c r="C151">
        <v>85484</v>
      </c>
      <c r="D151">
        <v>593.93899999999996</v>
      </c>
      <c r="E151">
        <f t="shared" si="3"/>
        <v>75.341999999999985</v>
      </c>
      <c r="F151">
        <v>518.59699999999998</v>
      </c>
    </row>
    <row r="152" spans="1:6" x14ac:dyDescent="0.2">
      <c r="A152">
        <v>7</v>
      </c>
      <c r="B152" t="s">
        <v>1869</v>
      </c>
      <c r="C152">
        <v>35356</v>
      </c>
      <c r="D152">
        <v>574.44899999999996</v>
      </c>
      <c r="E152">
        <f t="shared" si="3"/>
        <v>55.851999999999975</v>
      </c>
      <c r="F152">
        <v>518.59699999999998</v>
      </c>
    </row>
    <row r="153" spans="1:6" x14ac:dyDescent="0.2">
      <c r="A153">
        <v>8</v>
      </c>
      <c r="B153" t="s">
        <v>1870</v>
      </c>
      <c r="C153">
        <v>70816</v>
      </c>
      <c r="D153">
        <v>554.59799999999996</v>
      </c>
      <c r="E153">
        <f t="shared" si="3"/>
        <v>36.000999999999976</v>
      </c>
      <c r="F153">
        <v>518.59699999999998</v>
      </c>
    </row>
    <row r="154" spans="1:6" x14ac:dyDescent="0.2">
      <c r="A154">
        <v>9</v>
      </c>
      <c r="B154" t="s">
        <v>1871</v>
      </c>
      <c r="C154">
        <v>73747</v>
      </c>
      <c r="D154">
        <v>554.48199999999997</v>
      </c>
      <c r="E154">
        <f t="shared" si="3"/>
        <v>35.884999999999991</v>
      </c>
      <c r="F154">
        <v>518.59699999999998</v>
      </c>
    </row>
    <row r="155" spans="1:6" x14ac:dyDescent="0.2">
      <c r="A155">
        <v>10</v>
      </c>
      <c r="B155" t="s">
        <v>1872</v>
      </c>
      <c r="C155">
        <v>100931</v>
      </c>
      <c r="D155">
        <v>551.09</v>
      </c>
      <c r="E155">
        <f t="shared" si="3"/>
        <v>32.493000000000052</v>
      </c>
      <c r="F155">
        <v>518.59699999999998</v>
      </c>
    </row>
    <row r="156" spans="1:6" x14ac:dyDescent="0.2">
      <c r="A156">
        <v>11</v>
      </c>
      <c r="B156" t="s">
        <v>1873</v>
      </c>
      <c r="C156">
        <v>102153</v>
      </c>
      <c r="D156">
        <v>555.27300000000002</v>
      </c>
      <c r="E156">
        <f t="shared" si="3"/>
        <v>36.676000000000045</v>
      </c>
      <c r="F156">
        <v>518.59699999999998</v>
      </c>
    </row>
    <row r="157" spans="1:6" x14ac:dyDescent="0.2">
      <c r="A157">
        <v>12</v>
      </c>
      <c r="B157" t="s">
        <v>1874</v>
      </c>
      <c r="C157">
        <v>121734</v>
      </c>
      <c r="D157">
        <v>565.66300000000001</v>
      </c>
      <c r="E157">
        <f t="shared" si="3"/>
        <v>47.066000000000031</v>
      </c>
      <c r="F157">
        <v>518.59699999999998</v>
      </c>
    </row>
    <row r="158" spans="1:6" x14ac:dyDescent="0.2">
      <c r="A158">
        <v>13</v>
      </c>
      <c r="B158" t="s">
        <v>1875</v>
      </c>
      <c r="C158">
        <v>69633</v>
      </c>
      <c r="D158">
        <v>581.02599999999995</v>
      </c>
      <c r="E158">
        <f t="shared" si="3"/>
        <v>62.428999999999974</v>
      </c>
      <c r="F158">
        <v>518.59699999999998</v>
      </c>
    </row>
    <row r="159" spans="1:6" x14ac:dyDescent="0.2">
      <c r="A159">
        <v>14</v>
      </c>
      <c r="B159" t="s">
        <v>1876</v>
      </c>
      <c r="C159">
        <v>230610</v>
      </c>
      <c r="D159">
        <v>555.49199999999996</v>
      </c>
      <c r="E159">
        <f t="shared" si="3"/>
        <v>36.894999999999982</v>
      </c>
      <c r="F159">
        <v>518.59699999999998</v>
      </c>
    </row>
    <row r="160" spans="1:6" x14ac:dyDescent="0.2">
      <c r="A160">
        <v>15</v>
      </c>
      <c r="B160" t="s">
        <v>1877</v>
      </c>
      <c r="C160">
        <v>208355</v>
      </c>
      <c r="D160">
        <v>569.39499999999998</v>
      </c>
      <c r="E160">
        <f t="shared" si="3"/>
        <v>50.798000000000002</v>
      </c>
      <c r="F160">
        <v>518.59699999999998</v>
      </c>
    </row>
    <row r="161" spans="1:6" x14ac:dyDescent="0.2">
      <c r="A161">
        <v>16</v>
      </c>
      <c r="B161" t="s">
        <v>1878</v>
      </c>
      <c r="C161">
        <v>114914</v>
      </c>
      <c r="D161">
        <v>551.42700000000002</v>
      </c>
      <c r="E161">
        <f t="shared" si="3"/>
        <v>32.830000000000041</v>
      </c>
      <c r="F161">
        <v>518.59699999999998</v>
      </c>
    </row>
    <row r="162" spans="1:6" x14ac:dyDescent="0.2">
      <c r="A162">
        <v>17</v>
      </c>
      <c r="B162" t="s">
        <v>1879</v>
      </c>
      <c r="C162">
        <v>59832</v>
      </c>
      <c r="D162">
        <v>585.77499999999998</v>
      </c>
      <c r="E162">
        <f t="shared" si="3"/>
        <v>67.177999999999997</v>
      </c>
      <c r="F162">
        <v>518.59699999999998</v>
      </c>
    </row>
    <row r="163" spans="1:6" x14ac:dyDescent="0.2">
      <c r="A163">
        <v>18</v>
      </c>
      <c r="B163" t="s">
        <v>1880</v>
      </c>
      <c r="C163">
        <v>119673</v>
      </c>
      <c r="D163">
        <v>594.38199999999995</v>
      </c>
      <c r="E163">
        <f t="shared" si="3"/>
        <v>75.784999999999968</v>
      </c>
      <c r="F163">
        <v>518.59699999999998</v>
      </c>
    </row>
    <row r="164" spans="1:6" x14ac:dyDescent="0.2">
      <c r="A164">
        <v>19</v>
      </c>
      <c r="B164" t="s">
        <v>1881</v>
      </c>
      <c r="C164">
        <v>122887</v>
      </c>
      <c r="D164">
        <v>561.86400000000003</v>
      </c>
      <c r="E164">
        <f t="shared" si="3"/>
        <v>43.267000000000053</v>
      </c>
      <c r="F164">
        <v>518.59699999999998</v>
      </c>
    </row>
    <row r="165" spans="1:6" x14ac:dyDescent="0.2">
      <c r="A165">
        <v>20</v>
      </c>
      <c r="B165" t="s">
        <v>1882</v>
      </c>
      <c r="C165">
        <v>107574</v>
      </c>
      <c r="D165">
        <v>560.74599999999998</v>
      </c>
      <c r="E165">
        <f t="shared" si="3"/>
        <v>42.149000000000001</v>
      </c>
      <c r="F165">
        <v>518.59699999999998</v>
      </c>
    </row>
    <row r="166" spans="1:6" x14ac:dyDescent="0.2">
      <c r="A166">
        <v>21</v>
      </c>
      <c r="B166" t="s">
        <v>1883</v>
      </c>
      <c r="C166">
        <v>107464</v>
      </c>
      <c r="D166">
        <v>602.14400000000001</v>
      </c>
      <c r="E166">
        <f t="shared" si="3"/>
        <v>83.547000000000025</v>
      </c>
      <c r="F166">
        <v>518.59699999999998</v>
      </c>
    </row>
    <row r="167" spans="1:6" x14ac:dyDescent="0.2">
      <c r="A167">
        <v>22</v>
      </c>
      <c r="B167" t="s">
        <v>1884</v>
      </c>
      <c r="C167">
        <v>104015</v>
      </c>
      <c r="D167">
        <v>589.91499999999996</v>
      </c>
      <c r="E167">
        <f t="shared" si="3"/>
        <v>71.317999999999984</v>
      </c>
      <c r="F167">
        <v>518.59699999999998</v>
      </c>
    </row>
    <row r="168" spans="1:6" x14ac:dyDescent="0.2">
      <c r="A168">
        <v>23</v>
      </c>
      <c r="B168" t="s">
        <v>1885</v>
      </c>
      <c r="C168">
        <v>62925</v>
      </c>
      <c r="D168">
        <v>627.03</v>
      </c>
      <c r="E168">
        <f t="shared" si="3"/>
        <v>108.43299999999999</v>
      </c>
      <c r="F168">
        <v>518.59699999999998</v>
      </c>
    </row>
    <row r="169" spans="1:6" x14ac:dyDescent="0.2">
      <c r="A169">
        <v>24</v>
      </c>
      <c r="B169" t="s">
        <v>1886</v>
      </c>
      <c r="C169">
        <v>96187</v>
      </c>
      <c r="D169">
        <v>587.55200000000002</v>
      </c>
      <c r="E169">
        <f t="shared" si="3"/>
        <v>68.955000000000041</v>
      </c>
      <c r="F169">
        <v>518.59699999999998</v>
      </c>
    </row>
    <row r="170" spans="1:6" x14ac:dyDescent="0.2">
      <c r="A170">
        <v>25</v>
      </c>
      <c r="B170" t="s">
        <v>1887</v>
      </c>
      <c r="C170">
        <v>135110</v>
      </c>
      <c r="D170">
        <v>595.39700000000005</v>
      </c>
      <c r="E170">
        <f t="shared" si="3"/>
        <v>76.800000000000068</v>
      </c>
      <c r="F170">
        <v>518.59699999999998</v>
      </c>
    </row>
    <row r="171" spans="1:6" x14ac:dyDescent="0.2">
      <c r="A171">
        <v>26</v>
      </c>
      <c r="B171" t="s">
        <v>1888</v>
      </c>
      <c r="C171">
        <v>158845</v>
      </c>
      <c r="D171">
        <v>617.90800000000002</v>
      </c>
      <c r="E171">
        <f t="shared" si="3"/>
        <v>99.311000000000035</v>
      </c>
      <c r="F171">
        <v>518.59699999999998</v>
      </c>
    </row>
    <row r="172" spans="1:6" x14ac:dyDescent="0.2">
      <c r="A172">
        <v>27</v>
      </c>
      <c r="B172" t="s">
        <v>1889</v>
      </c>
      <c r="C172">
        <v>85643</v>
      </c>
      <c r="D172">
        <v>583.11</v>
      </c>
      <c r="E172">
        <f t="shared" si="3"/>
        <v>64.513000000000034</v>
      </c>
      <c r="F172">
        <v>518.59699999999998</v>
      </c>
    </row>
    <row r="173" spans="1:6" x14ac:dyDescent="0.2">
      <c r="A173">
        <v>28</v>
      </c>
      <c r="B173" t="s">
        <v>1890</v>
      </c>
      <c r="C173">
        <v>86160</v>
      </c>
      <c r="D173">
        <v>576.14400000000001</v>
      </c>
      <c r="E173">
        <f t="shared" si="3"/>
        <v>57.547000000000025</v>
      </c>
      <c r="F173">
        <v>518.59699999999998</v>
      </c>
    </row>
    <row r="174" spans="1:6" x14ac:dyDescent="0.2">
      <c r="A174">
        <v>29</v>
      </c>
      <c r="B174" t="s">
        <v>1891</v>
      </c>
      <c r="C174">
        <v>43161</v>
      </c>
      <c r="D174">
        <v>622.80600000000004</v>
      </c>
      <c r="E174">
        <f t="shared" si="3"/>
        <v>104.20900000000006</v>
      </c>
      <c r="F174">
        <v>518.59699999999998</v>
      </c>
    </row>
    <row r="175" spans="1:6" x14ac:dyDescent="0.2">
      <c r="A175">
        <v>30</v>
      </c>
      <c r="B175" t="s">
        <v>1892</v>
      </c>
      <c r="C175">
        <v>122836</v>
      </c>
      <c r="D175">
        <v>579.78</v>
      </c>
      <c r="E175">
        <f t="shared" si="3"/>
        <v>61.182999999999993</v>
      </c>
      <c r="F175">
        <v>518.59699999999998</v>
      </c>
    </row>
    <row r="176" spans="1:6" x14ac:dyDescent="0.2">
      <c r="A176">
        <v>31</v>
      </c>
      <c r="B176" t="s">
        <v>1893</v>
      </c>
      <c r="C176">
        <v>84680</v>
      </c>
      <c r="D176">
        <v>579.16200000000003</v>
      </c>
      <c r="E176">
        <f t="shared" si="3"/>
        <v>60.565000000000055</v>
      </c>
      <c r="F176">
        <v>518.59699999999998</v>
      </c>
    </row>
    <row r="177" spans="1:6" x14ac:dyDescent="0.2">
      <c r="A177">
        <v>32</v>
      </c>
      <c r="B177" t="s">
        <v>1894</v>
      </c>
      <c r="C177">
        <v>120553</v>
      </c>
      <c r="D177">
        <v>605.76499999999999</v>
      </c>
      <c r="E177">
        <f t="shared" si="3"/>
        <v>87.168000000000006</v>
      </c>
      <c r="F177">
        <v>518.59699999999998</v>
      </c>
    </row>
    <row r="178" spans="1:6" x14ac:dyDescent="0.2">
      <c r="A178">
        <v>33</v>
      </c>
      <c r="B178" t="s">
        <v>1895</v>
      </c>
      <c r="C178">
        <v>135869</v>
      </c>
      <c r="D178">
        <v>642.47799999999995</v>
      </c>
      <c r="E178">
        <f t="shared" si="3"/>
        <v>123.88099999999997</v>
      </c>
      <c r="F178">
        <v>518.59699999999998</v>
      </c>
    </row>
    <row r="179" spans="1:6" x14ac:dyDescent="0.2">
      <c r="A179">
        <v>34</v>
      </c>
      <c r="B179" t="s">
        <v>1896</v>
      </c>
      <c r="C179">
        <v>81564</v>
      </c>
      <c r="D179">
        <v>636.20699999999999</v>
      </c>
      <c r="E179">
        <f t="shared" si="3"/>
        <v>117.61000000000001</v>
      </c>
      <c r="F179">
        <v>518.59699999999998</v>
      </c>
    </row>
    <row r="180" spans="1:6" x14ac:dyDescent="0.2">
      <c r="A180">
        <v>35</v>
      </c>
      <c r="B180" t="s">
        <v>1897</v>
      </c>
      <c r="C180">
        <v>115790</v>
      </c>
      <c r="D180">
        <v>606.33399999999995</v>
      </c>
      <c r="E180">
        <f t="shared" si="3"/>
        <v>87.736999999999966</v>
      </c>
      <c r="F180">
        <v>518.59699999999998</v>
      </c>
    </row>
    <row r="181" spans="1:6" x14ac:dyDescent="0.2">
      <c r="A181">
        <v>36</v>
      </c>
      <c r="B181" t="s">
        <v>1898</v>
      </c>
      <c r="C181">
        <v>93835</v>
      </c>
      <c r="D181">
        <v>588.23099999999999</v>
      </c>
      <c r="E181">
        <f t="shared" si="3"/>
        <v>69.634000000000015</v>
      </c>
      <c r="F181">
        <v>518.59699999999998</v>
      </c>
    </row>
    <row r="182" spans="1:6" x14ac:dyDescent="0.2">
      <c r="A182">
        <v>37</v>
      </c>
      <c r="B182" t="s">
        <v>1899</v>
      </c>
      <c r="C182">
        <v>122579</v>
      </c>
      <c r="D182">
        <v>567.19000000000005</v>
      </c>
      <c r="E182">
        <f t="shared" si="3"/>
        <v>48.593000000000075</v>
      </c>
      <c r="F182">
        <v>518.59699999999998</v>
      </c>
    </row>
    <row r="183" spans="1:6" x14ac:dyDescent="0.2">
      <c r="A183">
        <v>38</v>
      </c>
      <c r="B183" t="s">
        <v>1900</v>
      </c>
      <c r="C183">
        <v>118724</v>
      </c>
      <c r="D183">
        <v>563.58299999999997</v>
      </c>
      <c r="E183">
        <f t="shared" si="3"/>
        <v>44.98599999999999</v>
      </c>
      <c r="F183">
        <v>518.59699999999998</v>
      </c>
    </row>
    <row r="184" spans="1:6" x14ac:dyDescent="0.2">
      <c r="A184">
        <v>39</v>
      </c>
      <c r="B184" t="s">
        <v>1901</v>
      </c>
      <c r="C184">
        <v>88049</v>
      </c>
      <c r="D184">
        <v>583.29700000000003</v>
      </c>
      <c r="E184">
        <f t="shared" si="3"/>
        <v>64.700000000000045</v>
      </c>
      <c r="F184">
        <v>518.59699999999998</v>
      </c>
    </row>
    <row r="185" spans="1:6" x14ac:dyDescent="0.2">
      <c r="A185">
        <v>40</v>
      </c>
      <c r="B185" t="s">
        <v>1902</v>
      </c>
      <c r="C185">
        <v>172461</v>
      </c>
      <c r="D185">
        <v>583.81700000000001</v>
      </c>
      <c r="E185">
        <f t="shared" si="3"/>
        <v>65.220000000000027</v>
      </c>
      <c r="F185">
        <v>518.59699999999998</v>
      </c>
    </row>
    <row r="187" spans="1:6" s="4" customFormat="1" x14ac:dyDescent="0.2"/>
    <row r="188" spans="1:6" x14ac:dyDescent="0.2">
      <c r="A188" t="s">
        <v>1903</v>
      </c>
    </row>
    <row r="191" spans="1:6" x14ac:dyDescent="0.2">
      <c r="B191" t="s">
        <v>1904</v>
      </c>
    </row>
    <row r="193" spans="1:6" x14ac:dyDescent="0.2">
      <c r="A193" t="s">
        <v>6</v>
      </c>
      <c r="B193" t="s">
        <v>834</v>
      </c>
      <c r="C193" t="s">
        <v>403</v>
      </c>
      <c r="D193" t="s">
        <v>1411</v>
      </c>
    </row>
    <row r="194" spans="1:6" x14ac:dyDescent="0.2">
      <c r="A194">
        <v>20</v>
      </c>
      <c r="B194">
        <v>619.79300000000001</v>
      </c>
      <c r="C194">
        <v>498.91800000000001</v>
      </c>
      <c r="D194">
        <f>B194-C194</f>
        <v>120.875</v>
      </c>
    </row>
    <row r="195" spans="1:6" x14ac:dyDescent="0.2">
      <c r="A195">
        <v>19</v>
      </c>
      <c r="B195">
        <v>609.79700000000003</v>
      </c>
      <c r="C195">
        <v>498.91800000000001</v>
      </c>
      <c r="D195">
        <f t="shared" ref="D195:D213" si="4">B195-C195</f>
        <v>110.87900000000002</v>
      </c>
    </row>
    <row r="196" spans="1:6" x14ac:dyDescent="0.2">
      <c r="A196">
        <v>18</v>
      </c>
      <c r="B196">
        <v>618.94000000000005</v>
      </c>
      <c r="C196">
        <v>498.91800000000001</v>
      </c>
      <c r="D196">
        <f t="shared" si="4"/>
        <v>120.02200000000005</v>
      </c>
    </row>
    <row r="197" spans="1:6" x14ac:dyDescent="0.2">
      <c r="A197">
        <v>17</v>
      </c>
      <c r="B197">
        <v>649.36500000000001</v>
      </c>
      <c r="C197">
        <v>498.91800000000001</v>
      </c>
      <c r="D197">
        <f t="shared" si="4"/>
        <v>150.447</v>
      </c>
    </row>
    <row r="198" spans="1:6" x14ac:dyDescent="0.2">
      <c r="A198">
        <v>16</v>
      </c>
      <c r="B198">
        <v>610.61</v>
      </c>
      <c r="C198">
        <v>498.91800000000001</v>
      </c>
      <c r="D198">
        <f t="shared" si="4"/>
        <v>111.69200000000001</v>
      </c>
    </row>
    <row r="199" spans="1:6" x14ac:dyDescent="0.2">
      <c r="A199">
        <v>15</v>
      </c>
      <c r="B199">
        <v>618.37300000000005</v>
      </c>
      <c r="C199">
        <v>498.91800000000001</v>
      </c>
      <c r="D199">
        <f t="shared" si="4"/>
        <v>119.45500000000004</v>
      </c>
    </row>
    <row r="200" spans="1:6" x14ac:dyDescent="0.2">
      <c r="A200">
        <v>14</v>
      </c>
      <c r="B200">
        <v>695.73299999999995</v>
      </c>
      <c r="C200">
        <v>498.91800000000001</v>
      </c>
      <c r="D200">
        <f t="shared" si="4"/>
        <v>196.81499999999994</v>
      </c>
    </row>
    <row r="201" spans="1:6" x14ac:dyDescent="0.2">
      <c r="A201">
        <v>13</v>
      </c>
      <c r="B201">
        <v>593.13699999999994</v>
      </c>
      <c r="C201">
        <v>498.91800000000001</v>
      </c>
      <c r="D201">
        <f t="shared" si="4"/>
        <v>94.218999999999937</v>
      </c>
    </row>
    <row r="202" spans="1:6" x14ac:dyDescent="0.2">
      <c r="A202">
        <v>12</v>
      </c>
      <c r="B202">
        <v>588.58699999999999</v>
      </c>
      <c r="C202">
        <v>498.91800000000001</v>
      </c>
      <c r="D202">
        <f t="shared" si="4"/>
        <v>89.668999999999983</v>
      </c>
      <c r="F202">
        <f>AVERAGE(D194:D213)</f>
        <v>124.77919999999999</v>
      </c>
    </row>
    <row r="203" spans="1:6" x14ac:dyDescent="0.2">
      <c r="A203">
        <v>11</v>
      </c>
      <c r="B203">
        <v>657.22</v>
      </c>
      <c r="C203">
        <v>498.91800000000001</v>
      </c>
      <c r="D203">
        <f t="shared" si="4"/>
        <v>158.30200000000002</v>
      </c>
    </row>
    <row r="204" spans="1:6" x14ac:dyDescent="0.2">
      <c r="A204">
        <v>10</v>
      </c>
      <c r="B204">
        <v>583.77700000000004</v>
      </c>
      <c r="C204">
        <v>498.91800000000001</v>
      </c>
      <c r="D204">
        <f t="shared" si="4"/>
        <v>84.859000000000037</v>
      </c>
    </row>
    <row r="205" spans="1:6" x14ac:dyDescent="0.2">
      <c r="A205">
        <v>9</v>
      </c>
      <c r="B205">
        <v>614.59699999999998</v>
      </c>
      <c r="C205">
        <v>498.91800000000001</v>
      </c>
      <c r="D205">
        <f t="shared" si="4"/>
        <v>115.67899999999997</v>
      </c>
    </row>
    <row r="206" spans="1:6" x14ac:dyDescent="0.2">
      <c r="A206">
        <v>8</v>
      </c>
      <c r="B206">
        <v>649.29899999999998</v>
      </c>
      <c r="C206">
        <v>498.91800000000001</v>
      </c>
      <c r="D206">
        <f t="shared" si="4"/>
        <v>150.38099999999997</v>
      </c>
    </row>
    <row r="207" spans="1:6" x14ac:dyDescent="0.2">
      <c r="A207">
        <v>7</v>
      </c>
      <c r="B207">
        <v>598.32000000000005</v>
      </c>
      <c r="C207">
        <v>498.91800000000001</v>
      </c>
      <c r="D207">
        <f t="shared" si="4"/>
        <v>99.402000000000044</v>
      </c>
    </row>
    <row r="208" spans="1:6" x14ac:dyDescent="0.2">
      <c r="A208">
        <v>6</v>
      </c>
      <c r="B208">
        <v>602.96900000000005</v>
      </c>
      <c r="C208">
        <v>498.91800000000001</v>
      </c>
      <c r="D208">
        <f t="shared" si="4"/>
        <v>104.05100000000004</v>
      </c>
    </row>
    <row r="209" spans="1:4" x14ac:dyDescent="0.2">
      <c r="A209">
        <v>5</v>
      </c>
      <c r="B209">
        <v>607.02</v>
      </c>
      <c r="C209">
        <v>498.91800000000001</v>
      </c>
      <c r="D209">
        <f t="shared" si="4"/>
        <v>108.10199999999998</v>
      </c>
    </row>
    <row r="210" spans="1:4" x14ac:dyDescent="0.2">
      <c r="A210">
        <v>4</v>
      </c>
      <c r="B210">
        <v>613.76900000000001</v>
      </c>
      <c r="C210">
        <v>498.91800000000001</v>
      </c>
      <c r="D210">
        <f t="shared" si="4"/>
        <v>114.851</v>
      </c>
    </row>
    <row r="211" spans="1:4" x14ac:dyDescent="0.2">
      <c r="A211">
        <v>3</v>
      </c>
      <c r="B211">
        <v>714.69399999999996</v>
      </c>
      <c r="C211">
        <v>498.91800000000001</v>
      </c>
      <c r="D211">
        <f t="shared" si="4"/>
        <v>215.77599999999995</v>
      </c>
    </row>
    <row r="212" spans="1:4" x14ac:dyDescent="0.2">
      <c r="A212">
        <v>2</v>
      </c>
      <c r="B212">
        <v>607.49900000000002</v>
      </c>
      <c r="C212">
        <v>498.91800000000001</v>
      </c>
      <c r="D212">
        <f t="shared" si="4"/>
        <v>108.58100000000002</v>
      </c>
    </row>
    <row r="213" spans="1:4" x14ac:dyDescent="0.2">
      <c r="A213">
        <v>1</v>
      </c>
      <c r="B213">
        <v>620.44500000000005</v>
      </c>
      <c r="C213">
        <v>498.91800000000001</v>
      </c>
      <c r="D213">
        <f t="shared" si="4"/>
        <v>121.52700000000004</v>
      </c>
    </row>
    <row r="215" spans="1:4" x14ac:dyDescent="0.2">
      <c r="A215" t="s">
        <v>1905</v>
      </c>
    </row>
    <row r="216" spans="1:4" x14ac:dyDescent="0.2">
      <c r="A216">
        <v>20</v>
      </c>
      <c r="B216">
        <v>792.27599999999995</v>
      </c>
      <c r="C216">
        <v>498.91800000000001</v>
      </c>
      <c r="D216">
        <f>B216-C216</f>
        <v>293.35799999999995</v>
      </c>
    </row>
    <row r="217" spans="1:4" x14ac:dyDescent="0.2">
      <c r="A217">
        <v>19</v>
      </c>
      <c r="B217">
        <v>1038.425</v>
      </c>
      <c r="C217">
        <v>498.91800000000001</v>
      </c>
      <c r="D217">
        <f t="shared" ref="D217:D235" si="5">B217-C217</f>
        <v>539.50699999999995</v>
      </c>
    </row>
    <row r="218" spans="1:4" x14ac:dyDescent="0.2">
      <c r="A218">
        <v>18</v>
      </c>
      <c r="B218">
        <v>834.08600000000001</v>
      </c>
      <c r="C218">
        <v>498.91800000000001</v>
      </c>
      <c r="D218">
        <f t="shared" si="5"/>
        <v>335.16800000000001</v>
      </c>
    </row>
    <row r="219" spans="1:4" x14ac:dyDescent="0.2">
      <c r="A219">
        <v>17</v>
      </c>
      <c r="B219">
        <v>813.47</v>
      </c>
      <c r="C219">
        <v>498.91800000000001</v>
      </c>
      <c r="D219">
        <f t="shared" si="5"/>
        <v>314.55200000000002</v>
      </c>
    </row>
    <row r="220" spans="1:4" x14ac:dyDescent="0.2">
      <c r="A220">
        <v>16</v>
      </c>
      <c r="B220">
        <v>771.78700000000003</v>
      </c>
      <c r="C220">
        <v>498.91800000000001</v>
      </c>
      <c r="D220">
        <f t="shared" si="5"/>
        <v>272.86900000000003</v>
      </c>
    </row>
    <row r="221" spans="1:4" x14ac:dyDescent="0.2">
      <c r="A221">
        <v>15</v>
      </c>
      <c r="B221">
        <v>881.85400000000004</v>
      </c>
      <c r="C221">
        <v>498.91800000000001</v>
      </c>
      <c r="D221">
        <f t="shared" si="5"/>
        <v>382.93600000000004</v>
      </c>
    </row>
    <row r="222" spans="1:4" x14ac:dyDescent="0.2">
      <c r="A222">
        <v>14</v>
      </c>
      <c r="B222">
        <v>710.12900000000002</v>
      </c>
      <c r="C222">
        <v>498.91800000000001</v>
      </c>
      <c r="D222">
        <f t="shared" si="5"/>
        <v>211.21100000000001</v>
      </c>
    </row>
    <row r="223" spans="1:4" x14ac:dyDescent="0.2">
      <c r="A223">
        <v>13</v>
      </c>
      <c r="B223">
        <v>834.072</v>
      </c>
      <c r="C223">
        <v>498.91800000000001</v>
      </c>
      <c r="D223">
        <f t="shared" si="5"/>
        <v>335.154</v>
      </c>
    </row>
    <row r="224" spans="1:4" x14ac:dyDescent="0.2">
      <c r="A224">
        <v>12</v>
      </c>
      <c r="B224">
        <v>813.99400000000003</v>
      </c>
      <c r="C224">
        <v>498.91800000000001</v>
      </c>
      <c r="D224">
        <f t="shared" si="5"/>
        <v>315.07600000000002</v>
      </c>
    </row>
    <row r="225" spans="1:6" x14ac:dyDescent="0.2">
      <c r="A225">
        <v>11</v>
      </c>
      <c r="B225">
        <v>699.47</v>
      </c>
      <c r="C225">
        <v>498.91800000000001</v>
      </c>
      <c r="D225">
        <f t="shared" si="5"/>
        <v>200.55200000000002</v>
      </c>
    </row>
    <row r="226" spans="1:6" x14ac:dyDescent="0.2">
      <c r="A226">
        <v>10</v>
      </c>
      <c r="B226">
        <v>730.23500000000001</v>
      </c>
      <c r="C226">
        <v>498.91800000000001</v>
      </c>
      <c r="D226">
        <f t="shared" si="5"/>
        <v>231.31700000000001</v>
      </c>
    </row>
    <row r="227" spans="1:6" x14ac:dyDescent="0.2">
      <c r="A227">
        <v>9</v>
      </c>
      <c r="B227">
        <v>972.75800000000004</v>
      </c>
      <c r="C227">
        <v>498.91800000000001</v>
      </c>
      <c r="D227">
        <f t="shared" si="5"/>
        <v>473.84000000000003</v>
      </c>
      <c r="F227">
        <f>AVERAGE(D216:D235)</f>
        <v>305.53780000000006</v>
      </c>
    </row>
    <row r="228" spans="1:6" x14ac:dyDescent="0.2">
      <c r="A228">
        <v>8</v>
      </c>
      <c r="B228">
        <v>784.06100000000004</v>
      </c>
      <c r="C228">
        <v>498.91800000000001</v>
      </c>
      <c r="D228">
        <f t="shared" si="5"/>
        <v>285.14300000000003</v>
      </c>
    </row>
    <row r="229" spans="1:6" x14ac:dyDescent="0.2">
      <c r="A229">
        <v>7</v>
      </c>
      <c r="B229">
        <v>702.25300000000004</v>
      </c>
      <c r="C229">
        <v>498.91800000000001</v>
      </c>
      <c r="D229">
        <f t="shared" si="5"/>
        <v>203.33500000000004</v>
      </c>
    </row>
    <row r="230" spans="1:6" x14ac:dyDescent="0.2">
      <c r="A230">
        <v>6</v>
      </c>
      <c r="B230">
        <v>653.08000000000004</v>
      </c>
      <c r="C230">
        <v>498.91800000000001</v>
      </c>
      <c r="D230">
        <f t="shared" si="5"/>
        <v>154.16200000000003</v>
      </c>
    </row>
    <row r="231" spans="1:6" x14ac:dyDescent="0.2">
      <c r="A231">
        <v>5</v>
      </c>
      <c r="B231">
        <v>997.13</v>
      </c>
      <c r="C231">
        <v>498.91800000000001</v>
      </c>
      <c r="D231">
        <f t="shared" si="5"/>
        <v>498.21199999999999</v>
      </c>
    </row>
    <row r="232" spans="1:6" x14ac:dyDescent="0.2">
      <c r="A232">
        <v>4</v>
      </c>
      <c r="B232">
        <v>796.28700000000003</v>
      </c>
      <c r="C232">
        <v>498.91800000000001</v>
      </c>
      <c r="D232">
        <f t="shared" si="5"/>
        <v>297.36900000000003</v>
      </c>
    </row>
    <row r="233" spans="1:6" x14ac:dyDescent="0.2">
      <c r="A233">
        <v>3</v>
      </c>
      <c r="B233">
        <v>798.57899999999995</v>
      </c>
      <c r="C233">
        <v>498.91800000000001</v>
      </c>
      <c r="D233">
        <f t="shared" si="5"/>
        <v>299.66099999999994</v>
      </c>
    </row>
    <row r="234" spans="1:6" x14ac:dyDescent="0.2">
      <c r="A234">
        <v>2</v>
      </c>
      <c r="B234">
        <v>731.75599999999997</v>
      </c>
      <c r="C234">
        <v>498.91800000000001</v>
      </c>
      <c r="D234">
        <f t="shared" si="5"/>
        <v>232.83799999999997</v>
      </c>
    </row>
    <row r="235" spans="1:6" x14ac:dyDescent="0.2">
      <c r="A235">
        <v>1</v>
      </c>
      <c r="B235">
        <v>733.41399999999999</v>
      </c>
      <c r="C235">
        <v>498.91800000000001</v>
      </c>
      <c r="D235">
        <f t="shared" si="5"/>
        <v>234.49599999999998</v>
      </c>
    </row>
    <row r="236" spans="1:6" s="4" customFormat="1" x14ac:dyDescent="0.2"/>
    <row r="237" spans="1:6" x14ac:dyDescent="0.2">
      <c r="A237" t="s">
        <v>1906</v>
      </c>
    </row>
    <row r="239" spans="1:6" x14ac:dyDescent="0.2">
      <c r="D239" t="s">
        <v>1907</v>
      </c>
    </row>
    <row r="241" spans="1:6" x14ac:dyDescent="0.2">
      <c r="A241" t="s">
        <v>6</v>
      </c>
    </row>
    <row r="242" spans="1:6" x14ac:dyDescent="0.2">
      <c r="A242">
        <v>20</v>
      </c>
      <c r="B242">
        <v>614.67200000000003</v>
      </c>
      <c r="C242">
        <v>482.71300000000002</v>
      </c>
      <c r="D242">
        <f>B242-C242</f>
        <v>131.959</v>
      </c>
    </row>
    <row r="243" spans="1:6" x14ac:dyDescent="0.2">
      <c r="A243">
        <v>19</v>
      </c>
      <c r="B243">
        <v>597.30499999999995</v>
      </c>
      <c r="C243">
        <v>482.71300000000002</v>
      </c>
      <c r="D243">
        <f t="shared" ref="D243:D261" si="6">B243-C243</f>
        <v>114.59199999999993</v>
      </c>
    </row>
    <row r="244" spans="1:6" x14ac:dyDescent="0.2">
      <c r="A244">
        <v>18</v>
      </c>
      <c r="B244">
        <v>770.59100000000001</v>
      </c>
      <c r="C244">
        <v>482.71300000000002</v>
      </c>
      <c r="D244">
        <f t="shared" si="6"/>
        <v>287.87799999999999</v>
      </c>
    </row>
    <row r="245" spans="1:6" x14ac:dyDescent="0.2">
      <c r="A245">
        <v>17</v>
      </c>
      <c r="B245">
        <v>672.02</v>
      </c>
      <c r="C245">
        <v>482.71300000000002</v>
      </c>
      <c r="D245">
        <f t="shared" si="6"/>
        <v>189.30699999999996</v>
      </c>
    </row>
    <row r="246" spans="1:6" x14ac:dyDescent="0.2">
      <c r="A246">
        <v>16</v>
      </c>
      <c r="B246">
        <v>682.06500000000005</v>
      </c>
      <c r="C246">
        <v>482.71300000000002</v>
      </c>
      <c r="D246">
        <f t="shared" si="6"/>
        <v>199.35200000000003</v>
      </c>
    </row>
    <row r="247" spans="1:6" x14ac:dyDescent="0.2">
      <c r="A247">
        <v>15</v>
      </c>
      <c r="B247">
        <v>677.06200000000001</v>
      </c>
      <c r="C247">
        <v>482.71300000000002</v>
      </c>
      <c r="D247">
        <f t="shared" si="6"/>
        <v>194.34899999999999</v>
      </c>
    </row>
    <row r="248" spans="1:6" x14ac:dyDescent="0.2">
      <c r="A248">
        <v>14</v>
      </c>
      <c r="B248">
        <v>745.81899999999996</v>
      </c>
      <c r="C248">
        <v>482.71300000000002</v>
      </c>
      <c r="D248">
        <f t="shared" si="6"/>
        <v>263.10599999999994</v>
      </c>
    </row>
    <row r="249" spans="1:6" x14ac:dyDescent="0.2">
      <c r="A249">
        <v>13</v>
      </c>
      <c r="B249">
        <v>643.80999999999995</v>
      </c>
      <c r="C249">
        <v>482.71300000000002</v>
      </c>
      <c r="D249">
        <f t="shared" si="6"/>
        <v>161.09699999999992</v>
      </c>
      <c r="F249">
        <f>AVERAGE(D242:D261)</f>
        <v>170.99360000000001</v>
      </c>
    </row>
    <row r="250" spans="1:6" x14ac:dyDescent="0.2">
      <c r="A250">
        <v>12</v>
      </c>
      <c r="B250">
        <v>653.09500000000003</v>
      </c>
      <c r="C250">
        <v>482.71300000000002</v>
      </c>
      <c r="D250">
        <f t="shared" si="6"/>
        <v>170.38200000000001</v>
      </c>
    </row>
    <row r="251" spans="1:6" x14ac:dyDescent="0.2">
      <c r="A251">
        <v>11</v>
      </c>
      <c r="B251">
        <v>698.41300000000001</v>
      </c>
      <c r="C251">
        <v>482.71300000000002</v>
      </c>
      <c r="D251">
        <f t="shared" si="6"/>
        <v>215.7</v>
      </c>
    </row>
    <row r="252" spans="1:6" x14ac:dyDescent="0.2">
      <c r="A252">
        <v>10</v>
      </c>
      <c r="B252">
        <v>648.85799999999995</v>
      </c>
      <c r="C252">
        <v>482.71300000000002</v>
      </c>
      <c r="D252">
        <f t="shared" si="6"/>
        <v>166.14499999999992</v>
      </c>
    </row>
    <row r="253" spans="1:6" x14ac:dyDescent="0.2">
      <c r="A253">
        <v>9</v>
      </c>
      <c r="B253">
        <v>705.15</v>
      </c>
      <c r="C253">
        <v>482.71300000000002</v>
      </c>
      <c r="D253">
        <f t="shared" si="6"/>
        <v>222.43699999999995</v>
      </c>
    </row>
    <row r="254" spans="1:6" x14ac:dyDescent="0.2">
      <c r="A254">
        <v>8</v>
      </c>
      <c r="B254">
        <v>574.22699999999998</v>
      </c>
      <c r="C254">
        <v>482.71300000000002</v>
      </c>
      <c r="D254">
        <f t="shared" si="6"/>
        <v>91.513999999999953</v>
      </c>
    </row>
    <row r="255" spans="1:6" x14ac:dyDescent="0.2">
      <c r="A255">
        <v>7</v>
      </c>
      <c r="B255">
        <v>652.46</v>
      </c>
      <c r="C255">
        <v>482.71300000000002</v>
      </c>
      <c r="D255">
        <f t="shared" si="6"/>
        <v>169.74700000000001</v>
      </c>
    </row>
    <row r="256" spans="1:6" x14ac:dyDescent="0.2">
      <c r="A256">
        <v>6</v>
      </c>
      <c r="B256">
        <v>584.80499999999995</v>
      </c>
      <c r="C256">
        <v>482.71300000000002</v>
      </c>
      <c r="D256">
        <f t="shared" si="6"/>
        <v>102.09199999999993</v>
      </c>
    </row>
    <row r="257" spans="1:4" x14ac:dyDescent="0.2">
      <c r="A257">
        <v>5</v>
      </c>
      <c r="B257">
        <v>653.80499999999995</v>
      </c>
      <c r="C257">
        <v>482.71300000000002</v>
      </c>
      <c r="D257">
        <f t="shared" si="6"/>
        <v>171.09199999999993</v>
      </c>
    </row>
    <row r="258" spans="1:4" x14ac:dyDescent="0.2">
      <c r="A258">
        <v>4</v>
      </c>
      <c r="B258">
        <v>678.77099999999996</v>
      </c>
      <c r="C258">
        <v>482.71300000000002</v>
      </c>
      <c r="D258">
        <f t="shared" si="6"/>
        <v>196.05799999999994</v>
      </c>
    </row>
    <row r="259" spans="1:4" x14ac:dyDescent="0.2">
      <c r="A259">
        <v>3</v>
      </c>
      <c r="B259">
        <v>612.62199999999996</v>
      </c>
      <c r="C259">
        <v>482.71300000000002</v>
      </c>
      <c r="D259">
        <f t="shared" si="6"/>
        <v>129.90899999999993</v>
      </c>
    </row>
    <row r="260" spans="1:4" x14ac:dyDescent="0.2">
      <c r="A260">
        <v>2</v>
      </c>
      <c r="B260">
        <v>580.71400000000006</v>
      </c>
      <c r="C260">
        <v>482.71300000000002</v>
      </c>
      <c r="D260">
        <f t="shared" si="6"/>
        <v>98.001000000000033</v>
      </c>
    </row>
    <row r="261" spans="1:4" x14ac:dyDescent="0.2">
      <c r="A261">
        <v>1</v>
      </c>
      <c r="B261">
        <v>627.86800000000005</v>
      </c>
      <c r="C261">
        <v>482.71300000000002</v>
      </c>
      <c r="D261">
        <f t="shared" si="6"/>
        <v>145.15500000000003</v>
      </c>
    </row>
    <row r="263" spans="1:4" x14ac:dyDescent="0.2">
      <c r="A263" t="s">
        <v>1905</v>
      </c>
    </row>
    <row r="264" spans="1:4" x14ac:dyDescent="0.2">
      <c r="A264">
        <v>20</v>
      </c>
      <c r="B264">
        <v>1074.7139999999999</v>
      </c>
      <c r="C264">
        <v>482.71300000000002</v>
      </c>
      <c r="D264">
        <f>B264-C264</f>
        <v>592.00099999999998</v>
      </c>
    </row>
    <row r="265" spans="1:4" x14ac:dyDescent="0.2">
      <c r="A265">
        <v>19</v>
      </c>
      <c r="B265">
        <v>847.63400000000001</v>
      </c>
      <c r="C265">
        <v>482.71300000000002</v>
      </c>
      <c r="D265">
        <f t="shared" ref="D265:D283" si="7">B265-C265</f>
        <v>364.92099999999999</v>
      </c>
    </row>
    <row r="266" spans="1:4" x14ac:dyDescent="0.2">
      <c r="A266">
        <v>18</v>
      </c>
      <c r="B266">
        <v>859.36099999999999</v>
      </c>
      <c r="C266">
        <v>482.71300000000002</v>
      </c>
      <c r="D266">
        <f t="shared" si="7"/>
        <v>376.64799999999997</v>
      </c>
    </row>
    <row r="267" spans="1:4" x14ac:dyDescent="0.2">
      <c r="A267">
        <v>17</v>
      </c>
      <c r="B267">
        <v>727.495</v>
      </c>
      <c r="C267">
        <v>482.71300000000002</v>
      </c>
      <c r="D267">
        <f t="shared" si="7"/>
        <v>244.78199999999998</v>
      </c>
    </row>
    <row r="268" spans="1:4" x14ac:dyDescent="0.2">
      <c r="A268">
        <v>16</v>
      </c>
      <c r="B268">
        <v>920.24800000000005</v>
      </c>
      <c r="C268">
        <v>482.71300000000002</v>
      </c>
      <c r="D268">
        <f t="shared" si="7"/>
        <v>437.53500000000003</v>
      </c>
    </row>
    <row r="269" spans="1:4" x14ac:dyDescent="0.2">
      <c r="A269">
        <v>15</v>
      </c>
      <c r="B269">
        <v>1051.162</v>
      </c>
      <c r="C269">
        <v>482.71300000000002</v>
      </c>
      <c r="D269">
        <f t="shared" si="7"/>
        <v>568.44900000000007</v>
      </c>
    </row>
    <row r="270" spans="1:4" x14ac:dyDescent="0.2">
      <c r="A270">
        <v>14</v>
      </c>
      <c r="B270">
        <v>1045.511</v>
      </c>
      <c r="C270">
        <v>482.71300000000002</v>
      </c>
      <c r="D270">
        <f t="shared" si="7"/>
        <v>562.798</v>
      </c>
    </row>
    <row r="271" spans="1:4" x14ac:dyDescent="0.2">
      <c r="A271">
        <v>13</v>
      </c>
      <c r="B271">
        <v>690.79100000000005</v>
      </c>
      <c r="C271">
        <v>482.71300000000002</v>
      </c>
      <c r="D271">
        <f t="shared" si="7"/>
        <v>208.07800000000003</v>
      </c>
    </row>
    <row r="272" spans="1:4" x14ac:dyDescent="0.2">
      <c r="A272">
        <v>12</v>
      </c>
      <c r="B272">
        <v>903.23500000000001</v>
      </c>
      <c r="C272">
        <v>482.71300000000002</v>
      </c>
      <c r="D272">
        <f t="shared" si="7"/>
        <v>420.52199999999999</v>
      </c>
    </row>
    <row r="273" spans="1:6" x14ac:dyDescent="0.2">
      <c r="A273">
        <v>11</v>
      </c>
      <c r="B273">
        <v>911.11500000000001</v>
      </c>
      <c r="C273">
        <v>482.71300000000002</v>
      </c>
      <c r="D273">
        <f t="shared" si="7"/>
        <v>428.40199999999999</v>
      </c>
      <c r="F273">
        <f>AVERAGE(D264:D283)</f>
        <v>423.90260000000001</v>
      </c>
    </row>
    <row r="274" spans="1:6" x14ac:dyDescent="0.2">
      <c r="A274">
        <v>10</v>
      </c>
      <c r="B274">
        <v>709.79300000000001</v>
      </c>
      <c r="C274">
        <v>482.71300000000002</v>
      </c>
      <c r="D274">
        <f t="shared" si="7"/>
        <v>227.07999999999998</v>
      </c>
    </row>
    <row r="275" spans="1:6" x14ac:dyDescent="0.2">
      <c r="A275">
        <v>9</v>
      </c>
      <c r="B275">
        <v>904.68</v>
      </c>
      <c r="C275">
        <v>482.71300000000002</v>
      </c>
      <c r="D275">
        <f t="shared" si="7"/>
        <v>421.96699999999993</v>
      </c>
    </row>
    <row r="276" spans="1:6" x14ac:dyDescent="0.2">
      <c r="A276">
        <v>8</v>
      </c>
      <c r="B276">
        <v>744.58500000000004</v>
      </c>
      <c r="C276">
        <v>482.71300000000002</v>
      </c>
      <c r="D276">
        <f t="shared" si="7"/>
        <v>261.87200000000001</v>
      </c>
    </row>
    <row r="277" spans="1:6" x14ac:dyDescent="0.2">
      <c r="A277">
        <v>7</v>
      </c>
      <c r="B277">
        <v>966.83799999999997</v>
      </c>
      <c r="C277">
        <v>482.71300000000002</v>
      </c>
      <c r="D277">
        <f t="shared" si="7"/>
        <v>484.12499999999994</v>
      </c>
    </row>
    <row r="278" spans="1:6" x14ac:dyDescent="0.2">
      <c r="A278">
        <v>6</v>
      </c>
      <c r="B278">
        <v>852.29600000000005</v>
      </c>
      <c r="C278">
        <v>482.71300000000002</v>
      </c>
      <c r="D278">
        <f t="shared" si="7"/>
        <v>369.58300000000003</v>
      </c>
    </row>
    <row r="279" spans="1:6" x14ac:dyDescent="0.2">
      <c r="A279">
        <v>5</v>
      </c>
      <c r="B279">
        <v>903.35599999999999</v>
      </c>
      <c r="C279">
        <v>482.71300000000002</v>
      </c>
      <c r="D279">
        <f t="shared" si="7"/>
        <v>420.64299999999997</v>
      </c>
    </row>
    <row r="280" spans="1:6" x14ac:dyDescent="0.2">
      <c r="A280">
        <v>4</v>
      </c>
      <c r="B280">
        <v>1057.866</v>
      </c>
      <c r="C280">
        <v>482.71300000000002</v>
      </c>
      <c r="D280">
        <f t="shared" si="7"/>
        <v>575.15300000000002</v>
      </c>
    </row>
    <row r="281" spans="1:6" x14ac:dyDescent="0.2">
      <c r="A281">
        <v>3</v>
      </c>
      <c r="B281">
        <v>1037.2429999999999</v>
      </c>
      <c r="C281">
        <v>482.71300000000002</v>
      </c>
      <c r="D281">
        <f t="shared" si="7"/>
        <v>554.53</v>
      </c>
    </row>
    <row r="282" spans="1:6" x14ac:dyDescent="0.2">
      <c r="A282">
        <v>2</v>
      </c>
      <c r="B282">
        <v>1037.3879999999999</v>
      </c>
      <c r="C282">
        <v>482.71300000000002</v>
      </c>
      <c r="D282">
        <f t="shared" si="7"/>
        <v>554.67499999999995</v>
      </c>
    </row>
    <row r="283" spans="1:6" x14ac:dyDescent="0.2">
      <c r="A283">
        <v>1</v>
      </c>
      <c r="B283">
        <v>887.00099999999998</v>
      </c>
      <c r="C283">
        <v>482.71300000000002</v>
      </c>
      <c r="D283">
        <f t="shared" si="7"/>
        <v>404.28799999999995</v>
      </c>
    </row>
    <row r="284" spans="1:6" s="4" customFormat="1" x14ac:dyDescent="0.2"/>
    <row r="285" spans="1:6" x14ac:dyDescent="0.2">
      <c r="A285" t="s">
        <v>1908</v>
      </c>
    </row>
    <row r="287" spans="1:6" x14ac:dyDescent="0.2">
      <c r="B287" t="s">
        <v>1909</v>
      </c>
    </row>
    <row r="289" spans="1:6" x14ac:dyDescent="0.2">
      <c r="A289" t="s">
        <v>6</v>
      </c>
    </row>
    <row r="290" spans="1:6" x14ac:dyDescent="0.2">
      <c r="A290">
        <v>20</v>
      </c>
      <c r="B290">
        <v>616.65499999999997</v>
      </c>
      <c r="C290">
        <v>523.75199999999995</v>
      </c>
      <c r="D290">
        <f>B290-C290</f>
        <v>92.90300000000002</v>
      </c>
    </row>
    <row r="291" spans="1:6" x14ac:dyDescent="0.2">
      <c r="A291">
        <v>19</v>
      </c>
      <c r="B291">
        <v>588.39400000000001</v>
      </c>
      <c r="C291">
        <v>523.75199999999995</v>
      </c>
      <c r="D291">
        <f t="shared" ref="D291:D309" si="8">B291-C291</f>
        <v>64.642000000000053</v>
      </c>
    </row>
    <row r="292" spans="1:6" x14ac:dyDescent="0.2">
      <c r="A292">
        <v>18</v>
      </c>
      <c r="B292">
        <v>629.67899999999997</v>
      </c>
      <c r="C292">
        <v>523.75199999999995</v>
      </c>
      <c r="D292">
        <f t="shared" si="8"/>
        <v>105.92700000000002</v>
      </c>
    </row>
    <row r="293" spans="1:6" x14ac:dyDescent="0.2">
      <c r="A293">
        <v>17</v>
      </c>
      <c r="B293">
        <v>588.91899999999998</v>
      </c>
      <c r="C293">
        <v>523.75199999999995</v>
      </c>
      <c r="D293">
        <f t="shared" si="8"/>
        <v>65.16700000000003</v>
      </c>
    </row>
    <row r="294" spans="1:6" x14ac:dyDescent="0.2">
      <c r="A294">
        <v>16</v>
      </c>
      <c r="B294">
        <v>742.87699999999995</v>
      </c>
      <c r="C294">
        <v>523.75199999999995</v>
      </c>
      <c r="D294">
        <f t="shared" si="8"/>
        <v>219.125</v>
      </c>
    </row>
    <row r="295" spans="1:6" x14ac:dyDescent="0.2">
      <c r="A295">
        <v>15</v>
      </c>
      <c r="B295">
        <v>620.40099999999995</v>
      </c>
      <c r="C295">
        <v>523.75199999999995</v>
      </c>
      <c r="D295">
        <f t="shared" si="8"/>
        <v>96.649000000000001</v>
      </c>
    </row>
    <row r="296" spans="1:6" x14ac:dyDescent="0.2">
      <c r="A296">
        <v>14</v>
      </c>
      <c r="B296">
        <v>637.06700000000001</v>
      </c>
      <c r="C296">
        <v>523.75199999999995</v>
      </c>
      <c r="D296">
        <f t="shared" si="8"/>
        <v>113.31500000000005</v>
      </c>
    </row>
    <row r="297" spans="1:6" x14ac:dyDescent="0.2">
      <c r="A297">
        <v>13</v>
      </c>
      <c r="B297">
        <v>625.673</v>
      </c>
      <c r="C297">
        <v>523.75199999999995</v>
      </c>
      <c r="D297">
        <f t="shared" si="8"/>
        <v>101.92100000000005</v>
      </c>
    </row>
    <row r="298" spans="1:6" x14ac:dyDescent="0.2">
      <c r="A298">
        <v>12</v>
      </c>
      <c r="B298">
        <v>593.22500000000002</v>
      </c>
      <c r="C298">
        <v>523.75199999999995</v>
      </c>
      <c r="D298">
        <f t="shared" si="8"/>
        <v>69.47300000000007</v>
      </c>
      <c r="F298">
        <f>AVERAGE(D290:D309)</f>
        <v>89.655200000000036</v>
      </c>
    </row>
    <row r="299" spans="1:6" x14ac:dyDescent="0.2">
      <c r="A299">
        <v>11</v>
      </c>
      <c r="B299">
        <v>601.28300000000002</v>
      </c>
      <c r="C299">
        <v>523.75199999999995</v>
      </c>
      <c r="D299">
        <f t="shared" si="8"/>
        <v>77.531000000000063</v>
      </c>
    </row>
    <row r="300" spans="1:6" x14ac:dyDescent="0.2">
      <c r="A300">
        <v>10</v>
      </c>
      <c r="B300">
        <v>599.19500000000005</v>
      </c>
      <c r="C300">
        <v>523.75199999999995</v>
      </c>
      <c r="D300">
        <f t="shared" si="8"/>
        <v>75.443000000000097</v>
      </c>
    </row>
    <row r="301" spans="1:6" x14ac:dyDescent="0.2">
      <c r="A301">
        <v>9</v>
      </c>
      <c r="B301">
        <v>590.12199999999996</v>
      </c>
      <c r="C301">
        <v>523.75199999999995</v>
      </c>
      <c r="D301">
        <f t="shared" si="8"/>
        <v>66.37</v>
      </c>
    </row>
    <row r="302" spans="1:6" x14ac:dyDescent="0.2">
      <c r="A302">
        <v>8</v>
      </c>
      <c r="B302">
        <v>634.42499999999995</v>
      </c>
      <c r="C302">
        <v>523.75199999999995</v>
      </c>
      <c r="D302">
        <f t="shared" si="8"/>
        <v>110.673</v>
      </c>
    </row>
    <row r="303" spans="1:6" x14ac:dyDescent="0.2">
      <c r="A303">
        <v>7</v>
      </c>
      <c r="B303">
        <v>590.64800000000002</v>
      </c>
      <c r="C303">
        <v>523.75199999999995</v>
      </c>
      <c r="D303">
        <f t="shared" si="8"/>
        <v>66.896000000000072</v>
      </c>
    </row>
    <row r="304" spans="1:6" x14ac:dyDescent="0.2">
      <c r="A304">
        <v>6</v>
      </c>
      <c r="B304">
        <v>620.35400000000004</v>
      </c>
      <c r="C304">
        <v>523.75199999999995</v>
      </c>
      <c r="D304">
        <f t="shared" si="8"/>
        <v>96.602000000000089</v>
      </c>
    </row>
    <row r="305" spans="1:4" x14ac:dyDescent="0.2">
      <c r="A305">
        <v>5</v>
      </c>
      <c r="B305">
        <v>596.74199999999996</v>
      </c>
      <c r="C305">
        <v>523.75199999999995</v>
      </c>
      <c r="D305">
        <f t="shared" si="8"/>
        <v>72.990000000000009</v>
      </c>
    </row>
    <row r="306" spans="1:4" x14ac:dyDescent="0.2">
      <c r="A306">
        <v>4</v>
      </c>
      <c r="B306">
        <v>594.91499999999996</v>
      </c>
      <c r="C306">
        <v>523.75199999999995</v>
      </c>
      <c r="D306">
        <f t="shared" si="8"/>
        <v>71.163000000000011</v>
      </c>
    </row>
    <row r="307" spans="1:4" x14ac:dyDescent="0.2">
      <c r="A307">
        <v>3</v>
      </c>
      <c r="B307">
        <v>619.48199999999997</v>
      </c>
      <c r="C307">
        <v>523.75199999999995</v>
      </c>
      <c r="D307">
        <f t="shared" si="8"/>
        <v>95.730000000000018</v>
      </c>
    </row>
    <row r="308" spans="1:4" x14ac:dyDescent="0.2">
      <c r="A308">
        <v>2</v>
      </c>
      <c r="B308">
        <v>585.15899999999999</v>
      </c>
      <c r="C308">
        <v>523.75199999999995</v>
      </c>
      <c r="D308">
        <f t="shared" si="8"/>
        <v>61.407000000000039</v>
      </c>
    </row>
    <row r="309" spans="1:4" x14ac:dyDescent="0.2">
      <c r="A309">
        <v>1</v>
      </c>
      <c r="B309">
        <v>592.92899999999997</v>
      </c>
      <c r="C309">
        <v>523.75199999999995</v>
      </c>
      <c r="D309">
        <f t="shared" si="8"/>
        <v>69.177000000000021</v>
      </c>
    </row>
    <row r="311" spans="1:4" x14ac:dyDescent="0.2">
      <c r="A311" t="s">
        <v>1905</v>
      </c>
    </row>
    <row r="312" spans="1:4" x14ac:dyDescent="0.2">
      <c r="A312">
        <v>20</v>
      </c>
      <c r="B312">
        <v>650.12199999999996</v>
      </c>
      <c r="C312">
        <v>523.75199999999995</v>
      </c>
      <c r="D312">
        <f>B312-C312</f>
        <v>126.37</v>
      </c>
    </row>
    <row r="313" spans="1:4" x14ac:dyDescent="0.2">
      <c r="A313">
        <v>19</v>
      </c>
      <c r="B313">
        <v>675.16399999999999</v>
      </c>
      <c r="C313">
        <v>523.75199999999995</v>
      </c>
      <c r="D313">
        <f t="shared" ref="D313:D331" si="9">B313-C313</f>
        <v>151.41200000000003</v>
      </c>
    </row>
    <row r="314" spans="1:4" x14ac:dyDescent="0.2">
      <c r="A314">
        <v>18</v>
      </c>
      <c r="B314">
        <v>616.63599999999997</v>
      </c>
      <c r="C314">
        <v>523.75199999999995</v>
      </c>
      <c r="D314">
        <f t="shared" si="9"/>
        <v>92.884000000000015</v>
      </c>
    </row>
    <row r="315" spans="1:4" x14ac:dyDescent="0.2">
      <c r="A315">
        <v>17</v>
      </c>
      <c r="B315">
        <v>638.56700000000001</v>
      </c>
      <c r="C315">
        <v>523.75199999999995</v>
      </c>
      <c r="D315">
        <f t="shared" si="9"/>
        <v>114.81500000000005</v>
      </c>
    </row>
    <row r="316" spans="1:4" x14ac:dyDescent="0.2">
      <c r="A316">
        <v>16</v>
      </c>
      <c r="B316">
        <v>674.15899999999999</v>
      </c>
      <c r="C316">
        <v>523.75199999999995</v>
      </c>
      <c r="D316">
        <f t="shared" si="9"/>
        <v>150.40700000000004</v>
      </c>
    </row>
    <row r="317" spans="1:4" x14ac:dyDescent="0.2">
      <c r="A317">
        <v>15</v>
      </c>
      <c r="B317">
        <v>710.17399999999998</v>
      </c>
      <c r="C317">
        <v>523.75199999999995</v>
      </c>
      <c r="D317">
        <f t="shared" si="9"/>
        <v>186.42200000000003</v>
      </c>
    </row>
    <row r="318" spans="1:4" x14ac:dyDescent="0.2">
      <c r="A318">
        <v>14</v>
      </c>
      <c r="B318">
        <v>658.35400000000004</v>
      </c>
      <c r="C318">
        <v>523.75199999999995</v>
      </c>
      <c r="D318">
        <f t="shared" si="9"/>
        <v>134.60200000000009</v>
      </c>
    </row>
    <row r="319" spans="1:4" x14ac:dyDescent="0.2">
      <c r="A319">
        <v>13</v>
      </c>
      <c r="B319">
        <v>589.63300000000004</v>
      </c>
      <c r="C319">
        <v>523.75199999999995</v>
      </c>
      <c r="D319">
        <f t="shared" si="9"/>
        <v>65.881000000000085</v>
      </c>
    </row>
    <row r="320" spans="1:4" x14ac:dyDescent="0.2">
      <c r="A320">
        <v>12</v>
      </c>
      <c r="B320">
        <v>632.72699999999998</v>
      </c>
      <c r="C320">
        <v>523.75199999999995</v>
      </c>
      <c r="D320">
        <f t="shared" si="9"/>
        <v>108.97500000000002</v>
      </c>
    </row>
    <row r="321" spans="1:6" x14ac:dyDescent="0.2">
      <c r="A321">
        <v>11</v>
      </c>
      <c r="B321">
        <v>906.94</v>
      </c>
      <c r="C321">
        <v>523.75199999999995</v>
      </c>
      <c r="D321">
        <f t="shared" si="9"/>
        <v>383.1880000000001</v>
      </c>
      <c r="F321">
        <f>AVERAGE(D312:D331)</f>
        <v>159.64380000000006</v>
      </c>
    </row>
    <row r="322" spans="1:6" x14ac:dyDescent="0.2">
      <c r="A322">
        <v>10</v>
      </c>
      <c r="B322">
        <v>667.34900000000005</v>
      </c>
      <c r="C322">
        <v>523.75199999999995</v>
      </c>
      <c r="D322">
        <f t="shared" si="9"/>
        <v>143.59700000000009</v>
      </c>
    </row>
    <row r="323" spans="1:6" x14ac:dyDescent="0.2">
      <c r="A323">
        <v>9</v>
      </c>
      <c r="B323">
        <v>784.47199999999998</v>
      </c>
      <c r="C323">
        <v>523.75199999999995</v>
      </c>
      <c r="D323">
        <f t="shared" si="9"/>
        <v>260.72000000000003</v>
      </c>
    </row>
    <row r="324" spans="1:6" x14ac:dyDescent="0.2">
      <c r="A324">
        <v>8</v>
      </c>
      <c r="B324">
        <v>644.52700000000004</v>
      </c>
      <c r="C324">
        <v>523.75199999999995</v>
      </c>
      <c r="D324">
        <f t="shared" si="9"/>
        <v>120.77500000000009</v>
      </c>
    </row>
    <row r="325" spans="1:6" x14ac:dyDescent="0.2">
      <c r="A325">
        <v>7</v>
      </c>
      <c r="B325">
        <v>630.94000000000005</v>
      </c>
      <c r="C325">
        <v>523.75199999999995</v>
      </c>
      <c r="D325">
        <f t="shared" si="9"/>
        <v>107.1880000000001</v>
      </c>
    </row>
    <row r="326" spans="1:6" x14ac:dyDescent="0.2">
      <c r="A326">
        <v>6</v>
      </c>
      <c r="B326">
        <v>763.30799999999999</v>
      </c>
      <c r="C326">
        <v>523.75199999999995</v>
      </c>
      <c r="D326">
        <f t="shared" si="9"/>
        <v>239.55600000000004</v>
      </c>
    </row>
    <row r="327" spans="1:6" x14ac:dyDescent="0.2">
      <c r="A327">
        <v>5</v>
      </c>
      <c r="B327">
        <v>771.71100000000001</v>
      </c>
      <c r="C327">
        <v>523.75199999999995</v>
      </c>
      <c r="D327">
        <f t="shared" si="9"/>
        <v>247.95900000000006</v>
      </c>
    </row>
    <row r="328" spans="1:6" x14ac:dyDescent="0.2">
      <c r="A328">
        <v>4</v>
      </c>
      <c r="B328">
        <v>599.56600000000003</v>
      </c>
      <c r="C328">
        <v>523.75199999999995</v>
      </c>
      <c r="D328">
        <f t="shared" si="9"/>
        <v>75.814000000000078</v>
      </c>
    </row>
    <row r="329" spans="1:6" x14ac:dyDescent="0.2">
      <c r="A329">
        <v>3</v>
      </c>
      <c r="B329">
        <v>741.44399999999996</v>
      </c>
      <c r="C329">
        <v>523.75199999999995</v>
      </c>
      <c r="D329">
        <f t="shared" si="9"/>
        <v>217.69200000000001</v>
      </c>
    </row>
    <row r="330" spans="1:6" x14ac:dyDescent="0.2">
      <c r="A330">
        <v>2</v>
      </c>
      <c r="B330">
        <v>666.85199999999998</v>
      </c>
      <c r="C330">
        <v>523.75199999999995</v>
      </c>
      <c r="D330">
        <f t="shared" si="9"/>
        <v>143.10000000000002</v>
      </c>
    </row>
    <row r="331" spans="1:6" x14ac:dyDescent="0.2">
      <c r="A331">
        <v>1</v>
      </c>
      <c r="B331">
        <v>645.27099999999996</v>
      </c>
      <c r="C331">
        <v>523.75199999999995</v>
      </c>
      <c r="D331">
        <f t="shared" si="9"/>
        <v>121.51900000000001</v>
      </c>
    </row>
    <row r="332" spans="1:6" s="4" customFormat="1" x14ac:dyDescent="0.2"/>
    <row r="334" spans="1:6" x14ac:dyDescent="0.2">
      <c r="A334" t="s">
        <v>1910</v>
      </c>
    </row>
    <row r="336" spans="1:6" x14ac:dyDescent="0.2">
      <c r="C336" t="s">
        <v>834</v>
      </c>
      <c r="D336" t="s">
        <v>403</v>
      </c>
      <c r="F336" t="s">
        <v>1911</v>
      </c>
    </row>
    <row r="337" spans="1:9" x14ac:dyDescent="0.2">
      <c r="A337" t="s">
        <v>1912</v>
      </c>
      <c r="C337">
        <v>1060.8679999999999</v>
      </c>
      <c r="D337">
        <f t="shared" ref="D337:D376" si="10">C337-556.096</f>
        <v>504.77199999999993</v>
      </c>
    </row>
    <row r="338" spans="1:9" x14ac:dyDescent="0.2">
      <c r="A338" t="s">
        <v>1913</v>
      </c>
      <c r="C338">
        <v>929.32</v>
      </c>
      <c r="D338">
        <f t="shared" si="10"/>
        <v>373.22400000000005</v>
      </c>
    </row>
    <row r="339" spans="1:9" x14ac:dyDescent="0.2">
      <c r="A339" t="s">
        <v>1914</v>
      </c>
      <c r="C339">
        <v>947.68399999999997</v>
      </c>
      <c r="D339">
        <f t="shared" si="10"/>
        <v>391.58799999999997</v>
      </c>
    </row>
    <row r="340" spans="1:9" x14ac:dyDescent="0.2">
      <c r="A340" t="s">
        <v>1915</v>
      </c>
      <c r="C340">
        <v>767.91600000000005</v>
      </c>
      <c r="D340">
        <f t="shared" si="10"/>
        <v>211.82000000000005</v>
      </c>
    </row>
    <row r="341" spans="1:9" x14ac:dyDescent="0.2">
      <c r="A341" t="s">
        <v>1916</v>
      </c>
      <c r="C341">
        <v>747.76499999999999</v>
      </c>
      <c r="D341">
        <f t="shared" si="10"/>
        <v>191.66899999999998</v>
      </c>
      <c r="H341" t="s">
        <v>6</v>
      </c>
      <c r="I341" t="s">
        <v>1917</v>
      </c>
    </row>
    <row r="342" spans="1:9" x14ac:dyDescent="0.2">
      <c r="A342" t="s">
        <v>1918</v>
      </c>
      <c r="C342">
        <v>806.20100000000002</v>
      </c>
      <c r="D342">
        <f t="shared" si="10"/>
        <v>250.10500000000002</v>
      </c>
      <c r="H342">
        <v>415.95699999999999</v>
      </c>
      <c r="I342">
        <v>504.77199999999993</v>
      </c>
    </row>
    <row r="343" spans="1:9" x14ac:dyDescent="0.2">
      <c r="A343" t="s">
        <v>1919</v>
      </c>
      <c r="C343">
        <v>819.12</v>
      </c>
      <c r="D343">
        <f t="shared" si="10"/>
        <v>263.024</v>
      </c>
      <c r="H343">
        <v>119.41399999999999</v>
      </c>
      <c r="I343">
        <v>373.22400000000005</v>
      </c>
    </row>
    <row r="344" spans="1:9" x14ac:dyDescent="0.2">
      <c r="A344" t="s">
        <v>1920</v>
      </c>
      <c r="C344">
        <v>816.18899999999996</v>
      </c>
      <c r="D344">
        <f t="shared" si="10"/>
        <v>260.09299999999996</v>
      </c>
      <c r="H344">
        <v>179.87899999999999</v>
      </c>
      <c r="I344">
        <v>391.58799999999997</v>
      </c>
    </row>
    <row r="345" spans="1:9" x14ac:dyDescent="0.2">
      <c r="A345" t="s">
        <v>1921</v>
      </c>
      <c r="C345">
        <v>881.14700000000005</v>
      </c>
      <c r="D345">
        <f t="shared" si="10"/>
        <v>325.05100000000004</v>
      </c>
      <c r="H345">
        <v>97.826999999999998</v>
      </c>
      <c r="I345">
        <v>211.82000000000005</v>
      </c>
    </row>
    <row r="346" spans="1:9" x14ac:dyDescent="0.2">
      <c r="A346" t="s">
        <v>1922</v>
      </c>
      <c r="C346">
        <v>795.86900000000003</v>
      </c>
      <c r="D346">
        <f t="shared" si="10"/>
        <v>239.77300000000002</v>
      </c>
      <c r="H346">
        <v>328.64800000000002</v>
      </c>
      <c r="I346">
        <v>191.66899999999998</v>
      </c>
    </row>
    <row r="347" spans="1:9" x14ac:dyDescent="0.2">
      <c r="A347" t="s">
        <v>1923</v>
      </c>
      <c r="C347">
        <v>847.54700000000003</v>
      </c>
      <c r="D347">
        <f t="shared" si="10"/>
        <v>291.45100000000002</v>
      </c>
      <c r="H347">
        <v>248.90899999999999</v>
      </c>
      <c r="I347">
        <v>250.10500000000002</v>
      </c>
    </row>
    <row r="348" spans="1:9" x14ac:dyDescent="0.2">
      <c r="A348" t="s">
        <v>1924</v>
      </c>
      <c r="C348">
        <v>679.1</v>
      </c>
      <c r="D348">
        <f t="shared" si="10"/>
        <v>123.00400000000002</v>
      </c>
      <c r="H348">
        <v>248.21000000000004</v>
      </c>
      <c r="I348">
        <v>263.024</v>
      </c>
    </row>
    <row r="349" spans="1:9" x14ac:dyDescent="0.2">
      <c r="A349" t="s">
        <v>1925</v>
      </c>
      <c r="C349">
        <v>740.67100000000005</v>
      </c>
      <c r="D349">
        <f t="shared" si="10"/>
        <v>184.57500000000005</v>
      </c>
      <c r="H349">
        <v>137.79700000000003</v>
      </c>
      <c r="I349">
        <v>260.09299999999996</v>
      </c>
    </row>
    <row r="350" spans="1:9" x14ac:dyDescent="0.2">
      <c r="A350" t="s">
        <v>1926</v>
      </c>
      <c r="C350">
        <v>1021.009</v>
      </c>
      <c r="D350">
        <f t="shared" si="10"/>
        <v>464.91300000000001</v>
      </c>
      <c r="H350">
        <v>155.423</v>
      </c>
      <c r="I350">
        <v>325.05100000000004</v>
      </c>
    </row>
    <row r="351" spans="1:9" x14ac:dyDescent="0.2">
      <c r="A351" t="s">
        <v>1927</v>
      </c>
      <c r="C351">
        <v>804.19200000000001</v>
      </c>
      <c r="D351">
        <f t="shared" si="10"/>
        <v>248.096</v>
      </c>
      <c r="H351">
        <v>187.51</v>
      </c>
      <c r="I351">
        <v>239.77300000000002</v>
      </c>
    </row>
    <row r="352" spans="1:9" x14ac:dyDescent="0.2">
      <c r="A352" t="s">
        <v>1928</v>
      </c>
      <c r="C352">
        <v>762.67499999999995</v>
      </c>
      <c r="D352">
        <f t="shared" si="10"/>
        <v>206.57899999999995</v>
      </c>
      <c r="H352">
        <v>167.125</v>
      </c>
      <c r="I352">
        <v>291.45100000000002</v>
      </c>
    </row>
    <row r="353" spans="1:9" x14ac:dyDescent="0.2">
      <c r="A353" t="s">
        <v>1929</v>
      </c>
      <c r="C353">
        <v>889.82</v>
      </c>
      <c r="D353">
        <f t="shared" si="10"/>
        <v>333.72400000000005</v>
      </c>
      <c r="H353">
        <v>125.88599999999997</v>
      </c>
      <c r="I353">
        <v>123.00400000000002</v>
      </c>
    </row>
    <row r="354" spans="1:9" x14ac:dyDescent="0.2">
      <c r="A354" t="s">
        <v>1930</v>
      </c>
      <c r="C354">
        <v>849.28499999999997</v>
      </c>
      <c r="D354">
        <f t="shared" si="10"/>
        <v>293.18899999999996</v>
      </c>
      <c r="H354">
        <v>290.23699999999997</v>
      </c>
      <c r="I354">
        <v>184.57500000000005</v>
      </c>
    </row>
    <row r="355" spans="1:9" x14ac:dyDescent="0.2">
      <c r="A355" t="s">
        <v>1931</v>
      </c>
      <c r="C355">
        <v>768.01400000000001</v>
      </c>
      <c r="D355">
        <f t="shared" si="10"/>
        <v>211.91800000000001</v>
      </c>
      <c r="H355">
        <v>78.413999999999987</v>
      </c>
      <c r="I355">
        <v>464.91300000000001</v>
      </c>
    </row>
    <row r="356" spans="1:9" x14ac:dyDescent="0.2">
      <c r="A356" t="s">
        <v>1932</v>
      </c>
      <c r="C356">
        <v>833.03300000000002</v>
      </c>
      <c r="D356">
        <f t="shared" si="10"/>
        <v>276.93700000000001</v>
      </c>
      <c r="H356">
        <v>309.101</v>
      </c>
      <c r="I356">
        <v>248.096</v>
      </c>
    </row>
    <row r="357" spans="1:9" x14ac:dyDescent="0.2">
      <c r="A357" t="s">
        <v>1933</v>
      </c>
      <c r="C357">
        <v>972.053</v>
      </c>
      <c r="D357">
        <f t="shared" si="10"/>
        <v>415.95699999999999</v>
      </c>
      <c r="H357">
        <v>259.697</v>
      </c>
      <c r="I357">
        <v>206.57899999999995</v>
      </c>
    </row>
    <row r="358" spans="1:9" x14ac:dyDescent="0.2">
      <c r="A358" t="s">
        <v>1934</v>
      </c>
      <c r="C358">
        <v>675.51</v>
      </c>
      <c r="D358">
        <f t="shared" si="10"/>
        <v>119.41399999999999</v>
      </c>
      <c r="H358">
        <v>227.65599999999995</v>
      </c>
      <c r="I358">
        <v>333.72400000000005</v>
      </c>
    </row>
    <row r="359" spans="1:9" x14ac:dyDescent="0.2">
      <c r="A359" t="s">
        <v>1935</v>
      </c>
      <c r="C359">
        <v>735.97500000000002</v>
      </c>
      <c r="D359">
        <f t="shared" si="10"/>
        <v>179.87900000000002</v>
      </c>
      <c r="H359">
        <v>147.46699999999998</v>
      </c>
      <c r="I359">
        <v>293.18899999999996</v>
      </c>
    </row>
    <row r="360" spans="1:9" x14ac:dyDescent="0.2">
      <c r="A360" t="s">
        <v>1936</v>
      </c>
      <c r="C360">
        <v>653.923</v>
      </c>
      <c r="D360">
        <f t="shared" si="10"/>
        <v>97.826999999999998</v>
      </c>
      <c r="H360">
        <v>156.822</v>
      </c>
      <c r="I360">
        <v>211.91800000000001</v>
      </c>
    </row>
    <row r="361" spans="1:9" x14ac:dyDescent="0.2">
      <c r="A361" t="s">
        <v>1937</v>
      </c>
      <c r="C361">
        <v>884.74400000000003</v>
      </c>
      <c r="D361">
        <f t="shared" si="10"/>
        <v>328.64800000000002</v>
      </c>
      <c r="H361">
        <v>313.31299999999999</v>
      </c>
      <c r="I361">
        <v>276.93700000000001</v>
      </c>
    </row>
    <row r="362" spans="1:9" x14ac:dyDescent="0.2">
      <c r="A362" t="s">
        <v>1938</v>
      </c>
      <c r="C362">
        <v>805.005</v>
      </c>
      <c r="D362">
        <f t="shared" si="10"/>
        <v>248.90899999999999</v>
      </c>
    </row>
    <row r="363" spans="1:9" x14ac:dyDescent="0.2">
      <c r="A363" t="s">
        <v>1939</v>
      </c>
      <c r="C363">
        <v>804.30600000000004</v>
      </c>
      <c r="D363">
        <f t="shared" si="10"/>
        <v>248.21000000000004</v>
      </c>
    </row>
    <row r="364" spans="1:9" x14ac:dyDescent="0.2">
      <c r="A364" t="s">
        <v>1940</v>
      </c>
      <c r="C364">
        <v>693.89300000000003</v>
      </c>
      <c r="D364">
        <f t="shared" si="10"/>
        <v>137.79700000000003</v>
      </c>
    </row>
    <row r="365" spans="1:9" x14ac:dyDescent="0.2">
      <c r="A365" t="s">
        <v>1941</v>
      </c>
      <c r="C365">
        <v>711.51900000000001</v>
      </c>
      <c r="D365">
        <f t="shared" si="10"/>
        <v>155.423</v>
      </c>
    </row>
    <row r="366" spans="1:9" x14ac:dyDescent="0.2">
      <c r="A366" t="s">
        <v>1942</v>
      </c>
      <c r="C366">
        <v>743.60599999999999</v>
      </c>
      <c r="D366">
        <f t="shared" si="10"/>
        <v>187.51</v>
      </c>
    </row>
    <row r="367" spans="1:9" x14ac:dyDescent="0.2">
      <c r="A367" t="s">
        <v>1943</v>
      </c>
      <c r="C367">
        <v>723.221</v>
      </c>
      <c r="D367">
        <f t="shared" si="10"/>
        <v>167.125</v>
      </c>
    </row>
    <row r="368" spans="1:9" x14ac:dyDescent="0.2">
      <c r="A368" t="s">
        <v>1944</v>
      </c>
      <c r="C368">
        <v>681.98199999999997</v>
      </c>
      <c r="D368">
        <f t="shared" si="10"/>
        <v>125.88599999999997</v>
      </c>
    </row>
    <row r="369" spans="1:5" x14ac:dyDescent="0.2">
      <c r="A369" t="s">
        <v>1945</v>
      </c>
      <c r="C369">
        <v>846.33299999999997</v>
      </c>
      <c r="D369">
        <f t="shared" si="10"/>
        <v>290.23699999999997</v>
      </c>
    </row>
    <row r="370" spans="1:5" x14ac:dyDescent="0.2">
      <c r="A370" t="s">
        <v>1946</v>
      </c>
      <c r="C370">
        <v>634.51</v>
      </c>
      <c r="D370">
        <f t="shared" si="10"/>
        <v>78.413999999999987</v>
      </c>
    </row>
    <row r="371" spans="1:5" x14ac:dyDescent="0.2">
      <c r="A371" t="s">
        <v>1947</v>
      </c>
      <c r="C371">
        <v>865.197</v>
      </c>
      <c r="D371">
        <f t="shared" si="10"/>
        <v>309.101</v>
      </c>
    </row>
    <row r="372" spans="1:5" x14ac:dyDescent="0.2">
      <c r="A372" t="s">
        <v>1948</v>
      </c>
      <c r="C372">
        <v>815.79300000000001</v>
      </c>
      <c r="D372">
        <f t="shared" si="10"/>
        <v>259.697</v>
      </c>
    </row>
    <row r="373" spans="1:5" x14ac:dyDescent="0.2">
      <c r="A373" t="s">
        <v>1949</v>
      </c>
      <c r="C373">
        <v>783.75199999999995</v>
      </c>
      <c r="D373">
        <f t="shared" si="10"/>
        <v>227.65599999999995</v>
      </c>
    </row>
    <row r="374" spans="1:5" x14ac:dyDescent="0.2">
      <c r="A374" t="s">
        <v>1950</v>
      </c>
      <c r="C374">
        <v>703.56299999999999</v>
      </c>
      <c r="D374">
        <f t="shared" si="10"/>
        <v>147.46699999999998</v>
      </c>
    </row>
    <row r="375" spans="1:5" x14ac:dyDescent="0.2">
      <c r="A375" t="s">
        <v>1951</v>
      </c>
      <c r="C375">
        <v>712.91800000000001</v>
      </c>
      <c r="D375">
        <f t="shared" si="10"/>
        <v>156.822</v>
      </c>
    </row>
    <row r="376" spans="1:5" x14ac:dyDescent="0.2">
      <c r="A376" t="s">
        <v>1952</v>
      </c>
      <c r="C376">
        <v>869.40899999999999</v>
      </c>
      <c r="D376">
        <f t="shared" si="10"/>
        <v>313.31299999999999</v>
      </c>
    </row>
    <row r="378" spans="1:5" s="4" customFormat="1" x14ac:dyDescent="0.2"/>
    <row r="379" spans="1:5" x14ac:dyDescent="0.2">
      <c r="A379" t="s">
        <v>1953</v>
      </c>
    </row>
    <row r="382" spans="1:5" x14ac:dyDescent="0.2">
      <c r="C382" t="s">
        <v>834</v>
      </c>
      <c r="D382" t="s">
        <v>403</v>
      </c>
      <c r="E382" t="s">
        <v>1411</v>
      </c>
    </row>
    <row r="383" spans="1:5" x14ac:dyDescent="0.2">
      <c r="A383">
        <v>21</v>
      </c>
      <c r="B383" t="s">
        <v>1954</v>
      </c>
      <c r="C383">
        <v>664.05399999999997</v>
      </c>
      <c r="D383">
        <v>577.85799999999995</v>
      </c>
      <c r="E383">
        <f t="shared" ref="E383:E422" si="11">C383-D383</f>
        <v>86.196000000000026</v>
      </c>
    </row>
    <row r="384" spans="1:5" x14ac:dyDescent="0.2">
      <c r="A384">
        <v>22</v>
      </c>
      <c r="B384" t="s">
        <v>1955</v>
      </c>
      <c r="C384">
        <v>733.58900000000006</v>
      </c>
      <c r="D384">
        <v>577.85799999999995</v>
      </c>
      <c r="E384">
        <f t="shared" si="11"/>
        <v>155.73100000000011</v>
      </c>
    </row>
    <row r="385" spans="1:9" x14ac:dyDescent="0.2">
      <c r="A385">
        <v>23</v>
      </c>
      <c r="B385" t="s">
        <v>1956</v>
      </c>
      <c r="C385">
        <v>681.41800000000001</v>
      </c>
      <c r="D385">
        <v>577.85799999999995</v>
      </c>
      <c r="E385">
        <f t="shared" si="11"/>
        <v>103.56000000000006</v>
      </c>
      <c r="H385" t="s">
        <v>1957</v>
      </c>
      <c r="I385" t="s">
        <v>1958</v>
      </c>
    </row>
    <row r="386" spans="1:9" x14ac:dyDescent="0.2">
      <c r="A386">
        <v>24</v>
      </c>
      <c r="B386" t="s">
        <v>1959</v>
      </c>
      <c r="C386">
        <v>688.33799999999997</v>
      </c>
      <c r="D386">
        <v>577.85799999999995</v>
      </c>
      <c r="E386">
        <f t="shared" si="11"/>
        <v>110.48000000000002</v>
      </c>
      <c r="H386">
        <v>148.08000000000004</v>
      </c>
      <c r="I386">
        <v>86.196000000000026</v>
      </c>
    </row>
    <row r="387" spans="1:9" x14ac:dyDescent="0.2">
      <c r="A387">
        <v>25</v>
      </c>
      <c r="B387" t="s">
        <v>1960</v>
      </c>
      <c r="C387">
        <v>669.57399999999996</v>
      </c>
      <c r="D387">
        <v>577.85799999999995</v>
      </c>
      <c r="E387">
        <f t="shared" si="11"/>
        <v>91.716000000000008</v>
      </c>
      <c r="H387">
        <v>60.985000000000014</v>
      </c>
      <c r="I387">
        <v>155.73100000000011</v>
      </c>
    </row>
    <row r="388" spans="1:9" x14ac:dyDescent="0.2">
      <c r="A388">
        <v>26</v>
      </c>
      <c r="B388" t="s">
        <v>1961</v>
      </c>
      <c r="C388">
        <v>677.40499999999997</v>
      </c>
      <c r="D388">
        <v>577.85799999999995</v>
      </c>
      <c r="E388">
        <f t="shared" si="11"/>
        <v>99.547000000000025</v>
      </c>
      <c r="H388">
        <v>87.5150000000001</v>
      </c>
      <c r="I388">
        <v>103.56000000000006</v>
      </c>
    </row>
    <row r="389" spans="1:9" x14ac:dyDescent="0.2">
      <c r="A389">
        <v>27</v>
      </c>
      <c r="B389" t="s">
        <v>1962</v>
      </c>
      <c r="C389">
        <v>664.12699999999995</v>
      </c>
      <c r="D389">
        <v>577.85799999999995</v>
      </c>
      <c r="E389">
        <f t="shared" si="11"/>
        <v>86.269000000000005</v>
      </c>
      <c r="H389">
        <v>143.62300000000005</v>
      </c>
      <c r="I389">
        <v>110.48000000000002</v>
      </c>
    </row>
    <row r="390" spans="1:9" x14ac:dyDescent="0.2">
      <c r="A390">
        <v>28</v>
      </c>
      <c r="B390" t="s">
        <v>1963</v>
      </c>
      <c r="C390">
        <v>662.70899999999995</v>
      </c>
      <c r="D390">
        <v>577.85799999999995</v>
      </c>
      <c r="E390">
        <f t="shared" si="11"/>
        <v>84.850999999999999</v>
      </c>
      <c r="H390">
        <v>86.206000000000017</v>
      </c>
      <c r="I390">
        <v>91.716000000000008</v>
      </c>
    </row>
    <row r="391" spans="1:9" x14ac:dyDescent="0.2">
      <c r="A391">
        <v>29</v>
      </c>
      <c r="B391" t="s">
        <v>1964</v>
      </c>
      <c r="C391">
        <v>709.21500000000003</v>
      </c>
      <c r="D391">
        <v>577.85799999999995</v>
      </c>
      <c r="E391">
        <f t="shared" si="11"/>
        <v>131.35700000000008</v>
      </c>
      <c r="H391">
        <v>80.103000000000065</v>
      </c>
      <c r="I391">
        <v>99.547000000000025</v>
      </c>
    </row>
    <row r="392" spans="1:9" x14ac:dyDescent="0.2">
      <c r="A392">
        <v>30</v>
      </c>
      <c r="B392" t="s">
        <v>1965</v>
      </c>
      <c r="C392">
        <v>603.51099999999997</v>
      </c>
      <c r="D392">
        <v>577.85799999999995</v>
      </c>
      <c r="E392">
        <f t="shared" si="11"/>
        <v>25.65300000000002</v>
      </c>
      <c r="H392">
        <v>112.25100000000009</v>
      </c>
      <c r="I392">
        <v>86.269000000000005</v>
      </c>
    </row>
    <row r="393" spans="1:9" x14ac:dyDescent="0.2">
      <c r="A393">
        <v>31</v>
      </c>
      <c r="B393" t="s">
        <v>1966</v>
      </c>
      <c r="C393">
        <v>655.31200000000001</v>
      </c>
      <c r="D393">
        <v>577.85799999999995</v>
      </c>
      <c r="E393">
        <f t="shared" si="11"/>
        <v>77.454000000000065</v>
      </c>
      <c r="H393">
        <v>132.12600000000009</v>
      </c>
      <c r="I393">
        <v>84.850999999999999</v>
      </c>
    </row>
    <row r="394" spans="1:9" x14ac:dyDescent="0.2">
      <c r="A394">
        <v>32</v>
      </c>
      <c r="B394" t="s">
        <v>1967</v>
      </c>
      <c r="C394">
        <v>608.94799999999998</v>
      </c>
      <c r="D394">
        <v>577.85799999999995</v>
      </c>
      <c r="E394">
        <f t="shared" si="11"/>
        <v>31.090000000000032</v>
      </c>
      <c r="H394">
        <v>64.074000000000069</v>
      </c>
      <c r="I394">
        <v>131.35700000000008</v>
      </c>
    </row>
    <row r="395" spans="1:9" x14ac:dyDescent="0.2">
      <c r="A395">
        <v>33</v>
      </c>
      <c r="B395" t="s">
        <v>1968</v>
      </c>
      <c r="C395">
        <v>609.26099999999997</v>
      </c>
      <c r="D395">
        <v>577.85799999999995</v>
      </c>
      <c r="E395">
        <f t="shared" si="11"/>
        <v>31.40300000000002</v>
      </c>
      <c r="H395">
        <v>139.94100000000003</v>
      </c>
      <c r="I395">
        <v>25.65300000000002</v>
      </c>
    </row>
    <row r="396" spans="1:9" x14ac:dyDescent="0.2">
      <c r="A396">
        <v>34</v>
      </c>
      <c r="B396" t="s">
        <v>1969</v>
      </c>
      <c r="C396">
        <v>638.14400000000001</v>
      </c>
      <c r="D396">
        <v>577.85799999999995</v>
      </c>
      <c r="E396">
        <f t="shared" si="11"/>
        <v>60.286000000000058</v>
      </c>
      <c r="H396">
        <v>103.23400000000004</v>
      </c>
      <c r="I396">
        <v>77.454000000000065</v>
      </c>
    </row>
    <row r="397" spans="1:9" x14ac:dyDescent="0.2">
      <c r="A397">
        <v>35</v>
      </c>
      <c r="B397" t="s">
        <v>1970</v>
      </c>
      <c r="C397">
        <v>712.89700000000005</v>
      </c>
      <c r="D397">
        <v>577.85799999999995</v>
      </c>
      <c r="E397">
        <f t="shared" si="11"/>
        <v>135.0390000000001</v>
      </c>
      <c r="H397">
        <v>209.78700000000003</v>
      </c>
      <c r="I397">
        <v>31.090000000000032</v>
      </c>
    </row>
    <row r="398" spans="1:9" x14ac:dyDescent="0.2">
      <c r="A398">
        <v>36</v>
      </c>
      <c r="B398" t="s">
        <v>1971</v>
      </c>
      <c r="C398">
        <v>642.91999999999996</v>
      </c>
      <c r="D398">
        <v>577.85799999999995</v>
      </c>
      <c r="E398">
        <f t="shared" si="11"/>
        <v>65.062000000000012</v>
      </c>
      <c r="H398">
        <v>112.1690000000001</v>
      </c>
      <c r="I398">
        <v>31.40300000000002</v>
      </c>
    </row>
    <row r="399" spans="1:9" x14ac:dyDescent="0.2">
      <c r="A399">
        <v>37</v>
      </c>
      <c r="B399" t="s">
        <v>1972</v>
      </c>
      <c r="C399">
        <v>665.90499999999997</v>
      </c>
      <c r="D399">
        <v>577.85799999999995</v>
      </c>
      <c r="E399">
        <f t="shared" si="11"/>
        <v>88.047000000000025</v>
      </c>
      <c r="H399">
        <v>81.461000000000013</v>
      </c>
      <c r="I399">
        <v>60.286000000000058</v>
      </c>
    </row>
    <row r="400" spans="1:9" x14ac:dyDescent="0.2">
      <c r="A400">
        <v>38</v>
      </c>
      <c r="B400" t="s">
        <v>1973</v>
      </c>
      <c r="C400">
        <v>618.66600000000005</v>
      </c>
      <c r="D400">
        <v>577.85799999999995</v>
      </c>
      <c r="E400">
        <f t="shared" si="11"/>
        <v>40.808000000000106</v>
      </c>
      <c r="H400">
        <v>168.53400000000011</v>
      </c>
      <c r="I400">
        <v>135.0390000000001</v>
      </c>
    </row>
    <row r="401" spans="1:9" x14ac:dyDescent="0.2">
      <c r="A401">
        <v>39</v>
      </c>
      <c r="B401" t="s">
        <v>1974</v>
      </c>
      <c r="C401">
        <v>638.60900000000004</v>
      </c>
      <c r="D401">
        <v>577.85799999999995</v>
      </c>
      <c r="E401">
        <f t="shared" si="11"/>
        <v>60.75100000000009</v>
      </c>
      <c r="H401">
        <v>61.708000000000084</v>
      </c>
      <c r="I401">
        <v>65.062000000000012</v>
      </c>
    </row>
    <row r="402" spans="1:9" x14ac:dyDescent="0.2">
      <c r="A402">
        <v>40</v>
      </c>
      <c r="B402" t="s">
        <v>1975</v>
      </c>
      <c r="C402">
        <v>680.09</v>
      </c>
      <c r="D402">
        <v>577.85799999999995</v>
      </c>
      <c r="E402">
        <f t="shared" si="11"/>
        <v>102.23200000000008</v>
      </c>
      <c r="H402">
        <v>78.074000000000069</v>
      </c>
      <c r="I402">
        <v>88.047000000000025</v>
      </c>
    </row>
    <row r="403" spans="1:9" x14ac:dyDescent="0.2">
      <c r="A403">
        <v>41</v>
      </c>
      <c r="B403" t="s">
        <v>1976</v>
      </c>
      <c r="C403">
        <v>725.93799999999999</v>
      </c>
      <c r="D403">
        <v>577.85799999999995</v>
      </c>
      <c r="E403">
        <f t="shared" si="11"/>
        <v>148.08000000000004</v>
      </c>
      <c r="H403">
        <v>84.72300000000007</v>
      </c>
      <c r="I403">
        <v>40.808000000000106</v>
      </c>
    </row>
    <row r="404" spans="1:9" x14ac:dyDescent="0.2">
      <c r="A404">
        <v>42</v>
      </c>
      <c r="B404" t="s">
        <v>1977</v>
      </c>
      <c r="C404">
        <v>638.84299999999996</v>
      </c>
      <c r="D404">
        <v>577.85799999999995</v>
      </c>
      <c r="E404">
        <f t="shared" si="11"/>
        <v>60.985000000000014</v>
      </c>
      <c r="H404">
        <v>86.94500000000005</v>
      </c>
      <c r="I404">
        <v>60.75100000000009</v>
      </c>
    </row>
    <row r="405" spans="1:9" x14ac:dyDescent="0.2">
      <c r="A405">
        <v>43</v>
      </c>
      <c r="B405" t="s">
        <v>1978</v>
      </c>
      <c r="C405">
        <v>665.37300000000005</v>
      </c>
      <c r="D405">
        <v>577.85799999999995</v>
      </c>
      <c r="E405">
        <f t="shared" si="11"/>
        <v>87.5150000000001</v>
      </c>
      <c r="H405">
        <v>46.611000000000104</v>
      </c>
      <c r="I405">
        <v>102.23200000000008</v>
      </c>
    </row>
    <row r="406" spans="1:9" x14ac:dyDescent="0.2">
      <c r="A406">
        <v>44</v>
      </c>
      <c r="B406" t="s">
        <v>1979</v>
      </c>
      <c r="C406">
        <v>721.48099999999999</v>
      </c>
      <c r="D406">
        <v>577.85799999999995</v>
      </c>
      <c r="E406">
        <f t="shared" si="11"/>
        <v>143.62300000000005</v>
      </c>
    </row>
    <row r="407" spans="1:9" x14ac:dyDescent="0.2">
      <c r="A407">
        <v>45</v>
      </c>
      <c r="B407" t="s">
        <v>1980</v>
      </c>
      <c r="C407">
        <v>664.06399999999996</v>
      </c>
      <c r="D407">
        <v>577.85799999999995</v>
      </c>
      <c r="E407">
        <f t="shared" si="11"/>
        <v>86.206000000000017</v>
      </c>
    </row>
    <row r="408" spans="1:9" x14ac:dyDescent="0.2">
      <c r="A408">
        <v>46</v>
      </c>
      <c r="B408" t="s">
        <v>1981</v>
      </c>
      <c r="C408">
        <v>657.96100000000001</v>
      </c>
      <c r="D408">
        <v>577.85799999999995</v>
      </c>
      <c r="E408">
        <f t="shared" si="11"/>
        <v>80.103000000000065</v>
      </c>
    </row>
    <row r="409" spans="1:9" x14ac:dyDescent="0.2">
      <c r="A409">
        <v>47</v>
      </c>
      <c r="B409" t="s">
        <v>1982</v>
      </c>
      <c r="C409">
        <v>690.10900000000004</v>
      </c>
      <c r="D409">
        <v>577.85799999999995</v>
      </c>
      <c r="E409">
        <f t="shared" si="11"/>
        <v>112.25100000000009</v>
      </c>
    </row>
    <row r="410" spans="1:9" x14ac:dyDescent="0.2">
      <c r="A410">
        <v>48</v>
      </c>
      <c r="B410" t="s">
        <v>1983</v>
      </c>
      <c r="C410">
        <v>709.98400000000004</v>
      </c>
      <c r="D410">
        <v>577.85799999999995</v>
      </c>
      <c r="E410">
        <f t="shared" si="11"/>
        <v>132.12600000000009</v>
      </c>
    </row>
    <row r="411" spans="1:9" x14ac:dyDescent="0.2">
      <c r="A411">
        <v>49</v>
      </c>
      <c r="B411" t="s">
        <v>1984</v>
      </c>
      <c r="C411">
        <v>641.93200000000002</v>
      </c>
      <c r="D411">
        <v>577.85799999999995</v>
      </c>
      <c r="E411">
        <f t="shared" si="11"/>
        <v>64.074000000000069</v>
      </c>
    </row>
    <row r="412" spans="1:9" x14ac:dyDescent="0.2">
      <c r="A412">
        <v>50</v>
      </c>
      <c r="B412" t="s">
        <v>1985</v>
      </c>
      <c r="C412">
        <v>717.79899999999998</v>
      </c>
      <c r="D412">
        <v>577.85799999999995</v>
      </c>
      <c r="E412">
        <f t="shared" si="11"/>
        <v>139.94100000000003</v>
      </c>
    </row>
    <row r="413" spans="1:9" x14ac:dyDescent="0.2">
      <c r="A413">
        <v>51</v>
      </c>
      <c r="B413" t="s">
        <v>1986</v>
      </c>
      <c r="C413">
        <v>681.09199999999998</v>
      </c>
      <c r="D413">
        <v>577.85799999999995</v>
      </c>
      <c r="E413">
        <f t="shared" si="11"/>
        <v>103.23400000000004</v>
      </c>
    </row>
    <row r="414" spans="1:9" x14ac:dyDescent="0.2">
      <c r="A414">
        <v>52</v>
      </c>
      <c r="B414" t="s">
        <v>1987</v>
      </c>
      <c r="C414">
        <v>787.64499999999998</v>
      </c>
      <c r="D414">
        <v>577.85799999999995</v>
      </c>
      <c r="E414">
        <f t="shared" si="11"/>
        <v>209.78700000000003</v>
      </c>
    </row>
    <row r="415" spans="1:9" x14ac:dyDescent="0.2">
      <c r="A415">
        <v>53</v>
      </c>
      <c r="B415" t="s">
        <v>1988</v>
      </c>
      <c r="C415">
        <v>690.02700000000004</v>
      </c>
      <c r="D415">
        <v>577.85799999999995</v>
      </c>
      <c r="E415">
        <f t="shared" si="11"/>
        <v>112.1690000000001</v>
      </c>
    </row>
    <row r="416" spans="1:9" x14ac:dyDescent="0.2">
      <c r="A416">
        <v>54</v>
      </c>
      <c r="B416" t="s">
        <v>1989</v>
      </c>
      <c r="C416">
        <v>659.31899999999996</v>
      </c>
      <c r="D416">
        <v>577.85799999999995</v>
      </c>
      <c r="E416">
        <f t="shared" si="11"/>
        <v>81.461000000000013</v>
      </c>
    </row>
    <row r="417" spans="1:10" x14ac:dyDescent="0.2">
      <c r="A417">
        <v>55</v>
      </c>
      <c r="B417" t="s">
        <v>1990</v>
      </c>
      <c r="C417">
        <v>746.39200000000005</v>
      </c>
      <c r="D417">
        <v>577.85799999999995</v>
      </c>
      <c r="E417">
        <f t="shared" si="11"/>
        <v>168.53400000000011</v>
      </c>
    </row>
    <row r="418" spans="1:10" x14ac:dyDescent="0.2">
      <c r="A418">
        <v>56</v>
      </c>
      <c r="B418" t="s">
        <v>1991</v>
      </c>
      <c r="C418">
        <v>639.56600000000003</v>
      </c>
      <c r="D418">
        <v>577.85799999999995</v>
      </c>
      <c r="E418">
        <f t="shared" si="11"/>
        <v>61.708000000000084</v>
      </c>
    </row>
    <row r="419" spans="1:10" x14ac:dyDescent="0.2">
      <c r="A419">
        <v>57</v>
      </c>
      <c r="B419" t="s">
        <v>1992</v>
      </c>
      <c r="C419">
        <v>655.93200000000002</v>
      </c>
      <c r="D419">
        <v>577.85799999999995</v>
      </c>
      <c r="E419">
        <f t="shared" si="11"/>
        <v>78.074000000000069</v>
      </c>
    </row>
    <row r="420" spans="1:10" x14ac:dyDescent="0.2">
      <c r="A420">
        <v>58</v>
      </c>
      <c r="B420" t="s">
        <v>1993</v>
      </c>
      <c r="C420">
        <v>662.58100000000002</v>
      </c>
      <c r="D420">
        <v>577.85799999999995</v>
      </c>
      <c r="E420">
        <f t="shared" si="11"/>
        <v>84.72300000000007</v>
      </c>
    </row>
    <row r="421" spans="1:10" x14ac:dyDescent="0.2">
      <c r="A421">
        <v>59</v>
      </c>
      <c r="B421" t="s">
        <v>1994</v>
      </c>
      <c r="C421">
        <v>664.803</v>
      </c>
      <c r="D421">
        <v>577.85799999999995</v>
      </c>
      <c r="E421">
        <f t="shared" si="11"/>
        <v>86.94500000000005</v>
      </c>
    </row>
    <row r="422" spans="1:10" x14ac:dyDescent="0.2">
      <c r="A422">
        <v>60</v>
      </c>
      <c r="B422" t="s">
        <v>1995</v>
      </c>
      <c r="C422">
        <v>624.46900000000005</v>
      </c>
      <c r="D422">
        <v>577.85799999999995</v>
      </c>
      <c r="E422">
        <f t="shared" si="11"/>
        <v>46.611000000000104</v>
      </c>
    </row>
    <row r="424" spans="1:10" s="4" customFormat="1" x14ac:dyDescent="0.2"/>
    <row r="425" spans="1:10" x14ac:dyDescent="0.2">
      <c r="A425" t="s">
        <v>1996</v>
      </c>
    </row>
    <row r="427" spans="1:10" x14ac:dyDescent="0.2">
      <c r="D427" t="s">
        <v>834</v>
      </c>
      <c r="E427" t="s">
        <v>403</v>
      </c>
      <c r="F427" t="s">
        <v>1411</v>
      </c>
    </row>
    <row r="428" spans="1:10" x14ac:dyDescent="0.2">
      <c r="A428">
        <v>21</v>
      </c>
      <c r="B428" t="s">
        <v>1997</v>
      </c>
      <c r="D428">
        <v>653.27599999999995</v>
      </c>
      <c r="E428">
        <v>550.971</v>
      </c>
      <c r="F428">
        <f t="shared" ref="F428:F467" si="12">D428-E428</f>
        <v>102.30499999999995</v>
      </c>
      <c r="I428" t="s">
        <v>6</v>
      </c>
      <c r="J428" t="s">
        <v>1917</v>
      </c>
    </row>
    <row r="429" spans="1:10" x14ac:dyDescent="0.2">
      <c r="A429">
        <v>22</v>
      </c>
      <c r="B429" t="s">
        <v>1998</v>
      </c>
      <c r="D429">
        <v>740.73</v>
      </c>
      <c r="E429">
        <v>550.971</v>
      </c>
      <c r="F429">
        <f t="shared" si="12"/>
        <v>189.75900000000001</v>
      </c>
      <c r="I429">
        <v>90.177000000000021</v>
      </c>
      <c r="J429">
        <v>102.30499999999995</v>
      </c>
    </row>
    <row r="430" spans="1:10" x14ac:dyDescent="0.2">
      <c r="A430">
        <v>23</v>
      </c>
      <c r="B430" t="s">
        <v>1999</v>
      </c>
      <c r="D430">
        <v>708.73699999999997</v>
      </c>
      <c r="E430">
        <v>550.971</v>
      </c>
      <c r="F430">
        <f t="shared" si="12"/>
        <v>157.76599999999996</v>
      </c>
      <c r="I430">
        <v>94.963999999999942</v>
      </c>
      <c r="J430">
        <v>189.75900000000001</v>
      </c>
    </row>
    <row r="431" spans="1:10" x14ac:dyDescent="0.2">
      <c r="A431">
        <v>24</v>
      </c>
      <c r="B431" t="s">
        <v>2000</v>
      </c>
      <c r="D431">
        <v>704.83299999999997</v>
      </c>
      <c r="E431">
        <v>550.971</v>
      </c>
      <c r="F431">
        <f t="shared" si="12"/>
        <v>153.86199999999997</v>
      </c>
      <c r="I431">
        <v>170.226</v>
      </c>
      <c r="J431">
        <v>157.76599999999996</v>
      </c>
    </row>
    <row r="432" spans="1:10" x14ac:dyDescent="0.2">
      <c r="A432">
        <v>25</v>
      </c>
      <c r="B432" t="s">
        <v>2001</v>
      </c>
      <c r="D432">
        <v>742.40499999999997</v>
      </c>
      <c r="E432">
        <v>550.971</v>
      </c>
      <c r="F432">
        <f t="shared" si="12"/>
        <v>191.43399999999997</v>
      </c>
      <c r="I432">
        <v>127.85699999999997</v>
      </c>
      <c r="J432">
        <v>153.86199999999997</v>
      </c>
    </row>
    <row r="433" spans="1:10" x14ac:dyDescent="0.2">
      <c r="A433">
        <v>26</v>
      </c>
      <c r="B433" t="s">
        <v>2002</v>
      </c>
      <c r="D433">
        <v>961.23900000000003</v>
      </c>
      <c r="E433">
        <v>550.971</v>
      </c>
      <c r="F433">
        <f t="shared" si="12"/>
        <v>410.26800000000003</v>
      </c>
      <c r="I433">
        <v>308.89</v>
      </c>
      <c r="J433">
        <v>191.43399999999997</v>
      </c>
    </row>
    <row r="434" spans="1:10" x14ac:dyDescent="0.2">
      <c r="A434">
        <v>27</v>
      </c>
      <c r="B434" t="s">
        <v>2003</v>
      </c>
      <c r="D434">
        <v>721.274</v>
      </c>
      <c r="E434">
        <v>550.971</v>
      </c>
      <c r="F434">
        <f t="shared" si="12"/>
        <v>170.303</v>
      </c>
      <c r="I434">
        <v>65.456000000000017</v>
      </c>
      <c r="J434">
        <v>410.26800000000003</v>
      </c>
    </row>
    <row r="435" spans="1:10" x14ac:dyDescent="0.2">
      <c r="A435">
        <v>28</v>
      </c>
      <c r="B435" t="s">
        <v>2004</v>
      </c>
      <c r="D435">
        <v>797.26300000000003</v>
      </c>
      <c r="E435">
        <v>550.971</v>
      </c>
      <c r="F435">
        <f t="shared" si="12"/>
        <v>246.29200000000003</v>
      </c>
      <c r="I435">
        <v>166.05100000000004</v>
      </c>
      <c r="J435">
        <v>170.303</v>
      </c>
    </row>
    <row r="436" spans="1:10" x14ac:dyDescent="0.2">
      <c r="A436">
        <v>29</v>
      </c>
      <c r="B436" t="s">
        <v>2005</v>
      </c>
      <c r="D436">
        <v>748.89400000000001</v>
      </c>
      <c r="E436">
        <v>550.971</v>
      </c>
      <c r="F436">
        <f t="shared" si="12"/>
        <v>197.923</v>
      </c>
      <c r="I436">
        <v>81.177000000000021</v>
      </c>
      <c r="J436">
        <v>246.29200000000003</v>
      </c>
    </row>
    <row r="437" spans="1:10" x14ac:dyDescent="0.2">
      <c r="A437">
        <v>30</v>
      </c>
      <c r="B437" t="s">
        <v>2006</v>
      </c>
      <c r="D437">
        <v>753.48099999999999</v>
      </c>
      <c r="E437">
        <v>550.971</v>
      </c>
      <c r="F437">
        <f t="shared" si="12"/>
        <v>202.51</v>
      </c>
      <c r="I437">
        <v>220.88499999999999</v>
      </c>
      <c r="J437">
        <v>197.923</v>
      </c>
    </row>
    <row r="438" spans="1:10" x14ac:dyDescent="0.2">
      <c r="A438">
        <v>31</v>
      </c>
      <c r="B438" t="s">
        <v>2007</v>
      </c>
      <c r="D438">
        <v>676.70399999999995</v>
      </c>
      <c r="E438">
        <v>550.971</v>
      </c>
      <c r="F438">
        <f t="shared" si="12"/>
        <v>125.73299999999995</v>
      </c>
      <c r="I438">
        <v>167.55999999999995</v>
      </c>
      <c r="J438">
        <v>202.51</v>
      </c>
    </row>
    <row r="439" spans="1:10" x14ac:dyDescent="0.2">
      <c r="A439">
        <v>32</v>
      </c>
      <c r="B439" t="s">
        <v>2008</v>
      </c>
      <c r="D439">
        <v>716.39300000000003</v>
      </c>
      <c r="E439">
        <v>550.971</v>
      </c>
      <c r="F439">
        <f t="shared" si="12"/>
        <v>165.42200000000003</v>
      </c>
      <c r="I439">
        <v>211.55499999999995</v>
      </c>
      <c r="J439">
        <v>125.73299999999995</v>
      </c>
    </row>
    <row r="440" spans="1:10" x14ac:dyDescent="0.2">
      <c r="A440">
        <v>33</v>
      </c>
      <c r="B440" t="s">
        <v>2009</v>
      </c>
      <c r="D440">
        <v>845.84400000000005</v>
      </c>
      <c r="E440">
        <v>550.971</v>
      </c>
      <c r="F440">
        <f t="shared" si="12"/>
        <v>294.87300000000005</v>
      </c>
      <c r="I440">
        <v>316.14</v>
      </c>
      <c r="J440">
        <v>165.42200000000003</v>
      </c>
    </row>
    <row r="441" spans="1:10" x14ac:dyDescent="0.2">
      <c r="A441">
        <v>34</v>
      </c>
      <c r="B441" t="s">
        <v>2010</v>
      </c>
      <c r="D441">
        <v>833.61300000000006</v>
      </c>
      <c r="E441">
        <v>550.971</v>
      </c>
      <c r="F441">
        <f t="shared" si="12"/>
        <v>282.64200000000005</v>
      </c>
      <c r="I441">
        <v>258.55999999999995</v>
      </c>
      <c r="J441">
        <v>294.87300000000005</v>
      </c>
    </row>
    <row r="442" spans="1:10" x14ac:dyDescent="0.2">
      <c r="A442">
        <v>35</v>
      </c>
      <c r="B442" t="s">
        <v>2011</v>
      </c>
      <c r="D442">
        <v>829.24400000000003</v>
      </c>
      <c r="E442">
        <v>550.971</v>
      </c>
      <c r="F442">
        <f t="shared" si="12"/>
        <v>278.27300000000002</v>
      </c>
      <c r="I442">
        <v>230.61800000000005</v>
      </c>
      <c r="J442">
        <v>282.64200000000005</v>
      </c>
    </row>
    <row r="443" spans="1:10" x14ac:dyDescent="0.2">
      <c r="A443">
        <v>36</v>
      </c>
      <c r="B443" t="s">
        <v>2012</v>
      </c>
      <c r="D443">
        <v>709.34699999999998</v>
      </c>
      <c r="E443">
        <v>550.971</v>
      </c>
      <c r="F443">
        <f t="shared" si="12"/>
        <v>158.37599999999998</v>
      </c>
      <c r="I443">
        <v>497.87400000000002</v>
      </c>
      <c r="J443">
        <v>278.27300000000002</v>
      </c>
    </row>
    <row r="444" spans="1:10" x14ac:dyDescent="0.2">
      <c r="A444">
        <v>37</v>
      </c>
      <c r="B444" t="s">
        <v>2013</v>
      </c>
      <c r="D444">
        <v>893.41200000000003</v>
      </c>
      <c r="E444">
        <v>550.971</v>
      </c>
      <c r="F444">
        <f t="shared" si="12"/>
        <v>342.44100000000003</v>
      </c>
      <c r="I444">
        <v>104.40899999999999</v>
      </c>
      <c r="J444">
        <v>158.37599999999998</v>
      </c>
    </row>
    <row r="445" spans="1:10" x14ac:dyDescent="0.2">
      <c r="A445">
        <v>38</v>
      </c>
      <c r="B445" t="s">
        <v>2014</v>
      </c>
      <c r="D445">
        <v>729.79200000000003</v>
      </c>
      <c r="E445">
        <v>550.971</v>
      </c>
      <c r="F445">
        <f t="shared" si="12"/>
        <v>178.82100000000003</v>
      </c>
      <c r="I445">
        <v>350.14499999999998</v>
      </c>
      <c r="J445">
        <v>342.44100000000003</v>
      </c>
    </row>
    <row r="446" spans="1:10" x14ac:dyDescent="0.2">
      <c r="A446">
        <v>39</v>
      </c>
      <c r="B446" t="s">
        <v>2015</v>
      </c>
      <c r="D446">
        <v>679.51599999999996</v>
      </c>
      <c r="E446">
        <v>550.971</v>
      </c>
      <c r="F446">
        <f t="shared" si="12"/>
        <v>128.54499999999996</v>
      </c>
      <c r="I446">
        <v>175.79200000000003</v>
      </c>
      <c r="J446">
        <v>178.82100000000003</v>
      </c>
    </row>
    <row r="447" spans="1:10" x14ac:dyDescent="0.2">
      <c r="A447">
        <v>40</v>
      </c>
      <c r="B447" t="s">
        <v>2016</v>
      </c>
      <c r="D447">
        <v>656.37599999999998</v>
      </c>
      <c r="E447">
        <v>550.971</v>
      </c>
      <c r="F447">
        <f t="shared" si="12"/>
        <v>105.40499999999997</v>
      </c>
      <c r="I447">
        <v>245.29700000000003</v>
      </c>
      <c r="J447">
        <v>128.54499999999996</v>
      </c>
    </row>
    <row r="448" spans="1:10" x14ac:dyDescent="0.2">
      <c r="A448">
        <v>41</v>
      </c>
      <c r="B448" t="s">
        <v>2017</v>
      </c>
      <c r="D448">
        <v>641.14800000000002</v>
      </c>
      <c r="E448">
        <v>550.971</v>
      </c>
      <c r="F448">
        <f t="shared" si="12"/>
        <v>90.177000000000021</v>
      </c>
      <c r="I448">
        <v>241.41099999999994</v>
      </c>
      <c r="J448">
        <v>105.40499999999997</v>
      </c>
    </row>
    <row r="449" spans="1:6" x14ac:dyDescent="0.2">
      <c r="A449">
        <v>42</v>
      </c>
      <c r="B449" t="s">
        <v>2018</v>
      </c>
      <c r="D449">
        <v>645.93499999999995</v>
      </c>
      <c r="E449">
        <v>550.971</v>
      </c>
      <c r="F449">
        <f t="shared" si="12"/>
        <v>94.963999999999942</v>
      </c>
    </row>
    <row r="450" spans="1:6" x14ac:dyDescent="0.2">
      <c r="A450">
        <v>43</v>
      </c>
      <c r="B450" t="s">
        <v>2019</v>
      </c>
      <c r="D450">
        <v>721.197</v>
      </c>
      <c r="E450">
        <v>550.971</v>
      </c>
      <c r="F450">
        <f t="shared" si="12"/>
        <v>170.226</v>
      </c>
    </row>
    <row r="451" spans="1:6" x14ac:dyDescent="0.2">
      <c r="A451">
        <v>44</v>
      </c>
      <c r="B451" t="s">
        <v>2020</v>
      </c>
      <c r="D451">
        <v>678.82799999999997</v>
      </c>
      <c r="E451">
        <v>550.971</v>
      </c>
      <c r="F451">
        <f t="shared" si="12"/>
        <v>127.85699999999997</v>
      </c>
    </row>
    <row r="452" spans="1:6" x14ac:dyDescent="0.2">
      <c r="A452">
        <v>45</v>
      </c>
      <c r="B452" t="s">
        <v>2021</v>
      </c>
      <c r="D452">
        <v>859.86099999999999</v>
      </c>
      <c r="E452">
        <v>550.971</v>
      </c>
      <c r="F452">
        <f t="shared" si="12"/>
        <v>308.89</v>
      </c>
    </row>
    <row r="453" spans="1:6" x14ac:dyDescent="0.2">
      <c r="A453">
        <v>46</v>
      </c>
      <c r="B453" t="s">
        <v>2022</v>
      </c>
      <c r="D453">
        <v>616.42700000000002</v>
      </c>
      <c r="E453">
        <v>550.971</v>
      </c>
      <c r="F453">
        <f t="shared" si="12"/>
        <v>65.456000000000017</v>
      </c>
    </row>
    <row r="454" spans="1:6" x14ac:dyDescent="0.2">
      <c r="A454">
        <v>47</v>
      </c>
      <c r="B454" t="s">
        <v>2023</v>
      </c>
      <c r="D454">
        <v>717.02200000000005</v>
      </c>
      <c r="E454">
        <v>550.971</v>
      </c>
      <c r="F454">
        <f t="shared" si="12"/>
        <v>166.05100000000004</v>
      </c>
    </row>
    <row r="455" spans="1:6" x14ac:dyDescent="0.2">
      <c r="A455">
        <v>48</v>
      </c>
      <c r="B455" t="s">
        <v>2024</v>
      </c>
      <c r="D455">
        <v>632.14800000000002</v>
      </c>
      <c r="E455">
        <v>550.971</v>
      </c>
      <c r="F455">
        <f t="shared" si="12"/>
        <v>81.177000000000021</v>
      </c>
    </row>
    <row r="456" spans="1:6" x14ac:dyDescent="0.2">
      <c r="A456">
        <v>49</v>
      </c>
      <c r="B456" t="s">
        <v>2025</v>
      </c>
      <c r="D456">
        <v>771.85599999999999</v>
      </c>
      <c r="E456">
        <v>550.971</v>
      </c>
      <c r="F456">
        <f t="shared" si="12"/>
        <v>220.88499999999999</v>
      </c>
    </row>
    <row r="457" spans="1:6" x14ac:dyDescent="0.2">
      <c r="A457">
        <v>50</v>
      </c>
      <c r="B457" t="s">
        <v>2026</v>
      </c>
      <c r="D457">
        <v>718.53099999999995</v>
      </c>
      <c r="E457">
        <v>550.971</v>
      </c>
      <c r="F457">
        <f t="shared" si="12"/>
        <v>167.55999999999995</v>
      </c>
    </row>
    <row r="458" spans="1:6" x14ac:dyDescent="0.2">
      <c r="A458">
        <v>51</v>
      </c>
      <c r="B458" t="s">
        <v>2027</v>
      </c>
      <c r="D458">
        <v>762.52599999999995</v>
      </c>
      <c r="E458">
        <v>550.971</v>
      </c>
      <c r="F458">
        <f t="shared" si="12"/>
        <v>211.55499999999995</v>
      </c>
    </row>
    <row r="459" spans="1:6" x14ac:dyDescent="0.2">
      <c r="A459">
        <v>52</v>
      </c>
      <c r="B459" t="s">
        <v>2028</v>
      </c>
      <c r="D459">
        <v>867.11099999999999</v>
      </c>
      <c r="E459">
        <v>550.971</v>
      </c>
      <c r="F459">
        <f t="shared" si="12"/>
        <v>316.14</v>
      </c>
    </row>
    <row r="460" spans="1:6" x14ac:dyDescent="0.2">
      <c r="A460">
        <v>53</v>
      </c>
      <c r="B460" t="s">
        <v>2029</v>
      </c>
      <c r="D460">
        <v>809.53099999999995</v>
      </c>
      <c r="E460">
        <v>550.971</v>
      </c>
      <c r="F460">
        <f t="shared" si="12"/>
        <v>258.55999999999995</v>
      </c>
    </row>
    <row r="461" spans="1:6" x14ac:dyDescent="0.2">
      <c r="A461">
        <v>54</v>
      </c>
      <c r="B461" t="s">
        <v>2030</v>
      </c>
      <c r="D461">
        <v>781.58900000000006</v>
      </c>
      <c r="E461">
        <v>550.971</v>
      </c>
      <c r="F461">
        <f t="shared" si="12"/>
        <v>230.61800000000005</v>
      </c>
    </row>
    <row r="462" spans="1:6" x14ac:dyDescent="0.2">
      <c r="A462">
        <v>55</v>
      </c>
      <c r="B462" t="s">
        <v>2031</v>
      </c>
      <c r="D462">
        <v>1048.845</v>
      </c>
      <c r="E462">
        <v>550.971</v>
      </c>
      <c r="F462">
        <f t="shared" si="12"/>
        <v>497.87400000000002</v>
      </c>
    </row>
    <row r="463" spans="1:6" x14ac:dyDescent="0.2">
      <c r="A463">
        <v>56</v>
      </c>
      <c r="B463" t="s">
        <v>2032</v>
      </c>
      <c r="D463">
        <v>655.38</v>
      </c>
      <c r="E463">
        <v>550.971</v>
      </c>
      <c r="F463">
        <f t="shared" si="12"/>
        <v>104.40899999999999</v>
      </c>
    </row>
    <row r="464" spans="1:6" x14ac:dyDescent="0.2">
      <c r="A464">
        <v>57</v>
      </c>
      <c r="B464" t="s">
        <v>2033</v>
      </c>
      <c r="D464">
        <v>901.11599999999999</v>
      </c>
      <c r="E464">
        <v>550.971</v>
      </c>
      <c r="F464">
        <f t="shared" si="12"/>
        <v>350.14499999999998</v>
      </c>
    </row>
    <row r="465" spans="1:6" x14ac:dyDescent="0.2">
      <c r="A465">
        <v>58</v>
      </c>
      <c r="B465" t="s">
        <v>2034</v>
      </c>
      <c r="D465">
        <v>726.76300000000003</v>
      </c>
      <c r="E465">
        <v>550.971</v>
      </c>
      <c r="F465">
        <f t="shared" si="12"/>
        <v>175.79200000000003</v>
      </c>
    </row>
    <row r="466" spans="1:6" x14ac:dyDescent="0.2">
      <c r="A466">
        <v>59</v>
      </c>
      <c r="B466" t="s">
        <v>2035</v>
      </c>
      <c r="D466">
        <v>796.26800000000003</v>
      </c>
      <c r="E466">
        <v>550.971</v>
      </c>
      <c r="F466">
        <f t="shared" si="12"/>
        <v>245.29700000000003</v>
      </c>
    </row>
    <row r="467" spans="1:6" x14ac:dyDescent="0.2">
      <c r="A467">
        <v>60</v>
      </c>
      <c r="B467" t="s">
        <v>2036</v>
      </c>
      <c r="D467">
        <v>792.38199999999995</v>
      </c>
      <c r="E467">
        <v>550.971</v>
      </c>
      <c r="F467">
        <f t="shared" si="12"/>
        <v>241.41099999999994</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9D0E40-947B-0942-8A4F-F9E7EF9ACA92}">
  <dimension ref="A1:M47"/>
  <sheetViews>
    <sheetView topLeftCell="A45" workbookViewId="0">
      <selection activeCell="F69" sqref="F69"/>
    </sheetView>
  </sheetViews>
  <sheetFormatPr baseColWidth="10" defaultRowHeight="16" x14ac:dyDescent="0.2"/>
  <sheetData>
    <row r="1" spans="1:13" x14ac:dyDescent="0.2">
      <c r="A1" s="2" t="s">
        <v>2037</v>
      </c>
    </row>
    <row r="3" spans="1:13" x14ac:dyDescent="0.2">
      <c r="A3" t="s">
        <v>2038</v>
      </c>
    </row>
    <row r="5" spans="1:13" x14ac:dyDescent="0.2">
      <c r="A5" t="s">
        <v>2039</v>
      </c>
      <c r="H5" t="s">
        <v>2040</v>
      </c>
    </row>
    <row r="6" spans="1:13" x14ac:dyDescent="0.2">
      <c r="B6" t="s">
        <v>699</v>
      </c>
      <c r="H6" t="s">
        <v>699</v>
      </c>
    </row>
    <row r="7" spans="1:13" x14ac:dyDescent="0.2">
      <c r="B7" t="s">
        <v>2041</v>
      </c>
      <c r="C7" t="s">
        <v>256</v>
      </c>
    </row>
    <row r="8" spans="1:13" x14ac:dyDescent="0.2">
      <c r="A8" t="s">
        <v>259</v>
      </c>
      <c r="B8">
        <v>244000</v>
      </c>
      <c r="C8">
        <v>1</v>
      </c>
      <c r="H8" t="s">
        <v>261</v>
      </c>
      <c r="I8">
        <v>72600</v>
      </c>
      <c r="J8">
        <f>I9/I8</f>
        <v>1.2424242424242424</v>
      </c>
    </row>
    <row r="9" spans="1:13" x14ac:dyDescent="0.2">
      <c r="A9" t="s">
        <v>260</v>
      </c>
      <c r="B9">
        <v>228000</v>
      </c>
      <c r="C9">
        <f>B8/B9</f>
        <v>1.0701754385964912</v>
      </c>
      <c r="H9" t="s">
        <v>2042</v>
      </c>
      <c r="I9">
        <v>90200</v>
      </c>
      <c r="J9">
        <f>I9/I9</f>
        <v>1</v>
      </c>
    </row>
    <row r="10" spans="1:13" x14ac:dyDescent="0.2">
      <c r="A10" t="s">
        <v>2043</v>
      </c>
      <c r="B10">
        <v>225000</v>
      </c>
      <c r="C10">
        <f>B8/B10</f>
        <v>1.0844444444444445</v>
      </c>
      <c r="H10" t="s">
        <v>2044</v>
      </c>
      <c r="I10">
        <v>69700</v>
      </c>
      <c r="J10">
        <f>I9/I10</f>
        <v>1.2941176470588236</v>
      </c>
    </row>
    <row r="11" spans="1:13" x14ac:dyDescent="0.2">
      <c r="A11" t="s">
        <v>2045</v>
      </c>
      <c r="B11">
        <v>222000</v>
      </c>
      <c r="C11">
        <f>B8/B11</f>
        <v>1.0990990990990992</v>
      </c>
      <c r="H11" t="s">
        <v>2046</v>
      </c>
      <c r="I11">
        <v>64800</v>
      </c>
      <c r="J11">
        <f>I9/I11</f>
        <v>1.3919753086419753</v>
      </c>
    </row>
    <row r="14" spans="1:13" x14ac:dyDescent="0.2">
      <c r="B14" t="s">
        <v>701</v>
      </c>
      <c r="H14" t="s">
        <v>701</v>
      </c>
    </row>
    <row r="15" spans="1:13" x14ac:dyDescent="0.2">
      <c r="B15" t="s">
        <v>255</v>
      </c>
      <c r="C15" t="s">
        <v>266</v>
      </c>
      <c r="E15" t="s">
        <v>702</v>
      </c>
      <c r="F15" t="s">
        <v>703</v>
      </c>
    </row>
    <row r="16" spans="1:13" x14ac:dyDescent="0.2">
      <c r="A16" t="s">
        <v>259</v>
      </c>
      <c r="B16">
        <v>124</v>
      </c>
      <c r="C16">
        <f>B16*C8</f>
        <v>124</v>
      </c>
      <c r="E16">
        <v>1</v>
      </c>
      <c r="F16">
        <f>C18/C16</f>
        <v>0.18103225806451614</v>
      </c>
      <c r="H16" t="s">
        <v>261</v>
      </c>
      <c r="I16">
        <v>24.9</v>
      </c>
      <c r="J16">
        <f>I16*J8</f>
        <v>30.936363636363634</v>
      </c>
      <c r="L16">
        <v>1</v>
      </c>
      <c r="M16">
        <f>J18/J16</f>
        <v>0.13176954590240444</v>
      </c>
    </row>
    <row r="17" spans="1:13" x14ac:dyDescent="0.2">
      <c r="A17" t="s">
        <v>260</v>
      </c>
      <c r="B17">
        <v>105</v>
      </c>
      <c r="C17">
        <f>B17*C9</f>
        <v>112.36842105263158</v>
      </c>
      <c r="E17">
        <v>1</v>
      </c>
      <c r="F17">
        <f>C19/C17</f>
        <v>0.18486486486486486</v>
      </c>
      <c r="H17" t="s">
        <v>2042</v>
      </c>
      <c r="I17">
        <v>40.9</v>
      </c>
      <c r="J17">
        <f>I17*J9</f>
        <v>40.9</v>
      </c>
      <c r="L17">
        <v>1</v>
      </c>
      <c r="M17">
        <f>J19/J17</f>
        <v>0.14736560113495728</v>
      </c>
    </row>
    <row r="18" spans="1:13" x14ac:dyDescent="0.2">
      <c r="A18" t="s">
        <v>2043</v>
      </c>
      <c r="B18">
        <v>20.7</v>
      </c>
      <c r="C18">
        <f>B18*C10</f>
        <v>22.448</v>
      </c>
      <c r="H18" t="s">
        <v>2044</v>
      </c>
      <c r="I18">
        <v>3.15</v>
      </c>
      <c r="J18">
        <f>I18*J10</f>
        <v>4.0764705882352938</v>
      </c>
    </row>
    <row r="19" spans="1:13" x14ac:dyDescent="0.2">
      <c r="A19" t="s">
        <v>2045</v>
      </c>
      <c r="B19">
        <v>18.899999999999999</v>
      </c>
      <c r="C19">
        <f>B19*C11</f>
        <v>20.772972972972973</v>
      </c>
      <c r="H19" t="s">
        <v>2046</v>
      </c>
      <c r="I19">
        <v>4.33</v>
      </c>
      <c r="J19">
        <f>I19*J11</f>
        <v>6.0272530864197531</v>
      </c>
    </row>
    <row r="22" spans="1:13" s="4" customFormat="1" x14ac:dyDescent="0.2"/>
    <row r="23" spans="1:13" x14ac:dyDescent="0.2">
      <c r="A23" t="s">
        <v>2047</v>
      </c>
    </row>
    <row r="26" spans="1:13" x14ac:dyDescent="0.2">
      <c r="B26" t="s">
        <v>699</v>
      </c>
    </row>
    <row r="27" spans="1:13" x14ac:dyDescent="0.2">
      <c r="B27" t="s">
        <v>255</v>
      </c>
      <c r="C27" t="s">
        <v>256</v>
      </c>
      <c r="H27">
        <f>B31/B28</f>
        <v>0.88</v>
      </c>
    </row>
    <row r="28" spans="1:13" x14ac:dyDescent="0.2">
      <c r="A28" t="s">
        <v>259</v>
      </c>
      <c r="B28">
        <v>250000</v>
      </c>
      <c r="C28">
        <v>1</v>
      </c>
    </row>
    <row r="29" spans="1:13" x14ac:dyDescent="0.2">
      <c r="A29" t="s">
        <v>260</v>
      </c>
      <c r="B29">
        <v>194000</v>
      </c>
      <c r="C29">
        <f>B28/B29</f>
        <v>1.2886597938144331</v>
      </c>
    </row>
    <row r="30" spans="1:13" x14ac:dyDescent="0.2">
      <c r="A30" t="s">
        <v>261</v>
      </c>
      <c r="B30">
        <v>201000</v>
      </c>
      <c r="C30">
        <f>B28/B30</f>
        <v>1.2437810945273631</v>
      </c>
    </row>
    <row r="31" spans="1:13" x14ac:dyDescent="0.2">
      <c r="A31" t="s">
        <v>2048</v>
      </c>
      <c r="B31">
        <v>220000</v>
      </c>
      <c r="C31">
        <f>B28/B31</f>
        <v>1.1363636363636365</v>
      </c>
    </row>
    <row r="32" spans="1:13" x14ac:dyDescent="0.2">
      <c r="A32" t="s">
        <v>2049</v>
      </c>
      <c r="B32">
        <v>196000</v>
      </c>
      <c r="C32">
        <f>B28/B32</f>
        <v>1.2755102040816326</v>
      </c>
    </row>
    <row r="33" spans="1:7" x14ac:dyDescent="0.2">
      <c r="A33" t="s">
        <v>2050</v>
      </c>
      <c r="B33">
        <v>197000</v>
      </c>
      <c r="C33">
        <f>B28/B33</f>
        <v>1.2690355329949239</v>
      </c>
    </row>
    <row r="36" spans="1:7" x14ac:dyDescent="0.2">
      <c r="B36" t="s">
        <v>2051</v>
      </c>
    </row>
    <row r="37" spans="1:7" x14ac:dyDescent="0.2">
      <c r="B37" t="s">
        <v>255</v>
      </c>
      <c r="C37" t="s">
        <v>266</v>
      </c>
      <c r="F37" t="s">
        <v>702</v>
      </c>
      <c r="G37" t="s">
        <v>703</v>
      </c>
    </row>
    <row r="38" spans="1:7" x14ac:dyDescent="0.2">
      <c r="A38" t="s">
        <v>259</v>
      </c>
      <c r="B38">
        <v>3640</v>
      </c>
      <c r="C38">
        <f t="shared" ref="C38:C43" si="0">B38*C28</f>
        <v>3640</v>
      </c>
      <c r="F38">
        <v>1</v>
      </c>
      <c r="G38">
        <f>C41/C38</f>
        <v>0.18044455544455545</v>
      </c>
    </row>
    <row r="39" spans="1:7" x14ac:dyDescent="0.2">
      <c r="A39" t="s">
        <v>260</v>
      </c>
      <c r="B39">
        <v>3150</v>
      </c>
      <c r="C39">
        <f t="shared" si="0"/>
        <v>4059.2783505154644</v>
      </c>
      <c r="F39">
        <v>1</v>
      </c>
      <c r="G39">
        <f>C42/C39</f>
        <v>0.19167476514415288</v>
      </c>
    </row>
    <row r="40" spans="1:7" x14ac:dyDescent="0.2">
      <c r="A40" t="s">
        <v>261</v>
      </c>
      <c r="B40">
        <v>3890</v>
      </c>
      <c r="C40">
        <f t="shared" si="0"/>
        <v>4838.3084577114423</v>
      </c>
      <c r="F40">
        <v>1</v>
      </c>
      <c r="G40">
        <f>C43/C40</f>
        <v>0.1308822569911135</v>
      </c>
    </row>
    <row r="41" spans="1:7" x14ac:dyDescent="0.2">
      <c r="A41" t="s">
        <v>2048</v>
      </c>
      <c r="B41">
        <v>578</v>
      </c>
      <c r="C41">
        <f t="shared" si="0"/>
        <v>656.81818181818187</v>
      </c>
    </row>
    <row r="42" spans="1:7" x14ac:dyDescent="0.2">
      <c r="A42" t="s">
        <v>2049</v>
      </c>
      <c r="B42">
        <v>610</v>
      </c>
      <c r="C42">
        <f t="shared" si="0"/>
        <v>778.0612244897959</v>
      </c>
    </row>
    <row r="43" spans="1:7" x14ac:dyDescent="0.2">
      <c r="A43" t="s">
        <v>2050</v>
      </c>
      <c r="B43">
        <v>499</v>
      </c>
      <c r="C43">
        <f t="shared" si="0"/>
        <v>633.24873096446697</v>
      </c>
    </row>
    <row r="45" spans="1:7" s="4" customFormat="1" x14ac:dyDescent="0.2"/>
    <row r="47" spans="1:7" x14ac:dyDescent="0.2">
      <c r="A47" t="s">
        <v>3318</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4C8878-7C93-EC40-B46B-4798122E7716}">
  <dimension ref="A1:I74"/>
  <sheetViews>
    <sheetView topLeftCell="C62" workbookViewId="0">
      <selection activeCell="A3" sqref="A3:I177"/>
    </sheetView>
  </sheetViews>
  <sheetFormatPr baseColWidth="10" defaultRowHeight="16" x14ac:dyDescent="0.2"/>
  <sheetData>
    <row r="1" spans="1:8" x14ac:dyDescent="0.2">
      <c r="A1" s="2" t="s">
        <v>2052</v>
      </c>
    </row>
    <row r="3" spans="1:8" x14ac:dyDescent="0.2">
      <c r="A3" t="s">
        <v>2053</v>
      </c>
    </row>
    <row r="4" spans="1:8" x14ac:dyDescent="0.2">
      <c r="A4" t="s">
        <v>2054</v>
      </c>
    </row>
    <row r="7" spans="1:8" x14ac:dyDescent="0.2">
      <c r="A7" t="s">
        <v>451</v>
      </c>
    </row>
    <row r="8" spans="1:8" x14ac:dyDescent="0.2">
      <c r="A8" s="25" t="s">
        <v>2055</v>
      </c>
      <c r="B8" s="25"/>
      <c r="C8" s="25"/>
      <c r="D8" s="25"/>
      <c r="E8" s="25" t="s">
        <v>2056</v>
      </c>
      <c r="F8" s="25"/>
      <c r="G8" s="25"/>
      <c r="H8" s="25"/>
    </row>
    <row r="9" spans="1:8" x14ac:dyDescent="0.2">
      <c r="A9" t="s">
        <v>2057</v>
      </c>
      <c r="B9" t="s">
        <v>2058</v>
      </c>
      <c r="C9" t="s">
        <v>2059</v>
      </c>
      <c r="D9" t="s">
        <v>2060</v>
      </c>
      <c r="E9" t="s">
        <v>2057</v>
      </c>
      <c r="F9" t="s">
        <v>2058</v>
      </c>
      <c r="G9" t="s">
        <v>2059</v>
      </c>
      <c r="H9" t="s">
        <v>2060</v>
      </c>
    </row>
    <row r="10" spans="1:8" x14ac:dyDescent="0.2">
      <c r="A10">
        <v>1</v>
      </c>
      <c r="B10">
        <v>1</v>
      </c>
      <c r="E10">
        <v>1</v>
      </c>
      <c r="F10">
        <v>1</v>
      </c>
      <c r="G10">
        <v>1</v>
      </c>
      <c r="H10">
        <v>0</v>
      </c>
    </row>
    <row r="11" spans="1:8" x14ac:dyDescent="0.2">
      <c r="A11">
        <v>1</v>
      </c>
      <c r="B11">
        <v>1</v>
      </c>
      <c r="F11">
        <v>1</v>
      </c>
      <c r="G11">
        <v>1</v>
      </c>
      <c r="H11">
        <v>20</v>
      </c>
    </row>
    <row r="12" spans="1:8" x14ac:dyDescent="0.2">
      <c r="A12">
        <v>1</v>
      </c>
      <c r="B12">
        <v>1</v>
      </c>
      <c r="F12">
        <v>1</v>
      </c>
      <c r="G12">
        <v>1</v>
      </c>
      <c r="H12">
        <v>14</v>
      </c>
    </row>
    <row r="13" spans="1:8" x14ac:dyDescent="0.2">
      <c r="A13">
        <v>1</v>
      </c>
      <c r="B13">
        <v>1</v>
      </c>
      <c r="F13">
        <v>1</v>
      </c>
      <c r="G13">
        <v>1</v>
      </c>
      <c r="H13">
        <v>13</v>
      </c>
    </row>
    <row r="14" spans="1:8" x14ac:dyDescent="0.2">
      <c r="A14">
        <v>1</v>
      </c>
      <c r="B14">
        <v>1</v>
      </c>
      <c r="F14">
        <v>1</v>
      </c>
      <c r="G14">
        <v>1</v>
      </c>
      <c r="H14">
        <v>12</v>
      </c>
    </row>
    <row r="15" spans="1:8" x14ac:dyDescent="0.2">
      <c r="B15">
        <v>1</v>
      </c>
      <c r="F15">
        <v>1</v>
      </c>
      <c r="G15">
        <v>1</v>
      </c>
      <c r="H15">
        <v>9</v>
      </c>
    </row>
    <row r="16" spans="1:8" x14ac:dyDescent="0.2">
      <c r="B16">
        <v>1</v>
      </c>
      <c r="F16">
        <v>1</v>
      </c>
      <c r="G16">
        <v>1</v>
      </c>
      <c r="H16">
        <v>5</v>
      </c>
    </row>
    <row r="17" spans="1:9" x14ac:dyDescent="0.2">
      <c r="B17">
        <v>1</v>
      </c>
      <c r="F17">
        <v>1</v>
      </c>
      <c r="G17">
        <v>1</v>
      </c>
      <c r="H17">
        <v>4</v>
      </c>
    </row>
    <row r="18" spans="1:9" x14ac:dyDescent="0.2">
      <c r="B18">
        <v>1</v>
      </c>
      <c r="G18">
        <v>1</v>
      </c>
    </row>
    <row r="19" spans="1:9" x14ac:dyDescent="0.2">
      <c r="B19">
        <v>1</v>
      </c>
      <c r="G19">
        <v>1</v>
      </c>
    </row>
    <row r="20" spans="1:9" x14ac:dyDescent="0.2">
      <c r="B20">
        <v>1</v>
      </c>
      <c r="G20">
        <v>1</v>
      </c>
    </row>
    <row r="21" spans="1:9" x14ac:dyDescent="0.2">
      <c r="B21">
        <v>1</v>
      </c>
    </row>
    <row r="22" spans="1:9" x14ac:dyDescent="0.2">
      <c r="B22">
        <v>1</v>
      </c>
    </row>
    <row r="23" spans="1:9" x14ac:dyDescent="0.2">
      <c r="B23">
        <v>1</v>
      </c>
    </row>
    <row r="24" spans="1:9" x14ac:dyDescent="0.2">
      <c r="B24">
        <v>1</v>
      </c>
    </row>
    <row r="26" spans="1:9" x14ac:dyDescent="0.2">
      <c r="A26">
        <f>SUM(A10:A25)</f>
        <v>5</v>
      </c>
      <c r="B26">
        <f t="shared" ref="B26:G26" si="0">SUM(B10:B25)</f>
        <v>15</v>
      </c>
      <c r="C26">
        <f t="shared" si="0"/>
        <v>0</v>
      </c>
      <c r="D26">
        <f t="shared" si="0"/>
        <v>0</v>
      </c>
      <c r="E26">
        <f t="shared" si="0"/>
        <v>1</v>
      </c>
      <c r="F26">
        <f t="shared" si="0"/>
        <v>8</v>
      </c>
      <c r="G26">
        <f t="shared" si="0"/>
        <v>11</v>
      </c>
      <c r="I26" t="s">
        <v>2061</v>
      </c>
    </row>
    <row r="27" spans="1:9" x14ac:dyDescent="0.2">
      <c r="A27">
        <f>A26/20</f>
        <v>0.25</v>
      </c>
      <c r="B27">
        <f t="shared" ref="B27:G27" si="1">B26/20</f>
        <v>0.75</v>
      </c>
      <c r="C27">
        <f t="shared" si="1"/>
        <v>0</v>
      </c>
      <c r="D27">
        <f t="shared" si="1"/>
        <v>0</v>
      </c>
      <c r="E27">
        <f t="shared" si="1"/>
        <v>0.05</v>
      </c>
      <c r="F27">
        <f t="shared" si="1"/>
        <v>0.4</v>
      </c>
      <c r="G27">
        <f t="shared" si="1"/>
        <v>0.55000000000000004</v>
      </c>
      <c r="I27" t="s">
        <v>2062</v>
      </c>
    </row>
    <row r="32" spans="1:9" x14ac:dyDescent="0.2">
      <c r="A32" t="s">
        <v>535</v>
      </c>
    </row>
    <row r="33" spans="1:8" x14ac:dyDescent="0.2">
      <c r="A33" s="25" t="s">
        <v>2055</v>
      </c>
      <c r="B33" s="25"/>
      <c r="C33" s="25"/>
      <c r="D33" s="25"/>
      <c r="E33" s="25" t="s">
        <v>2056</v>
      </c>
      <c r="F33" s="25"/>
      <c r="G33" s="25"/>
      <c r="H33" s="25"/>
    </row>
    <row r="34" spans="1:8" x14ac:dyDescent="0.2">
      <c r="A34" t="s">
        <v>2057</v>
      </c>
      <c r="B34" t="s">
        <v>2058</v>
      </c>
      <c r="C34" t="s">
        <v>2059</v>
      </c>
      <c r="D34" t="s">
        <v>2060</v>
      </c>
      <c r="E34" t="s">
        <v>2057</v>
      </c>
      <c r="F34" t="s">
        <v>2058</v>
      </c>
      <c r="G34" t="s">
        <v>2059</v>
      </c>
      <c r="H34" t="s">
        <v>2060</v>
      </c>
    </row>
    <row r="35" spans="1:8" x14ac:dyDescent="0.2">
      <c r="A35">
        <v>1</v>
      </c>
      <c r="B35">
        <v>1</v>
      </c>
      <c r="C35">
        <v>1</v>
      </c>
      <c r="D35">
        <v>0</v>
      </c>
      <c r="F35">
        <v>1</v>
      </c>
      <c r="G35">
        <v>1</v>
      </c>
      <c r="H35">
        <v>19</v>
      </c>
    </row>
    <row r="36" spans="1:8" x14ac:dyDescent="0.2">
      <c r="A36">
        <v>1</v>
      </c>
      <c r="B36">
        <v>1</v>
      </c>
      <c r="D36">
        <v>20</v>
      </c>
      <c r="F36">
        <v>1</v>
      </c>
      <c r="G36">
        <v>1</v>
      </c>
      <c r="H36">
        <v>17</v>
      </c>
    </row>
    <row r="37" spans="1:8" x14ac:dyDescent="0.2">
      <c r="A37">
        <v>1</v>
      </c>
      <c r="B37">
        <v>1</v>
      </c>
      <c r="D37">
        <v>19</v>
      </c>
      <c r="F37">
        <v>1</v>
      </c>
      <c r="G37">
        <v>1</v>
      </c>
      <c r="H37">
        <v>14</v>
      </c>
    </row>
    <row r="38" spans="1:8" x14ac:dyDescent="0.2">
      <c r="B38">
        <v>1</v>
      </c>
      <c r="D38">
        <v>18</v>
      </c>
      <c r="F38">
        <v>1</v>
      </c>
      <c r="G38">
        <v>1</v>
      </c>
      <c r="H38">
        <v>12</v>
      </c>
    </row>
    <row r="39" spans="1:8" x14ac:dyDescent="0.2">
      <c r="B39">
        <v>1</v>
      </c>
      <c r="D39">
        <v>17</v>
      </c>
      <c r="F39">
        <v>1</v>
      </c>
      <c r="G39">
        <v>1</v>
      </c>
      <c r="H39">
        <v>10</v>
      </c>
    </row>
    <row r="40" spans="1:8" x14ac:dyDescent="0.2">
      <c r="B40">
        <v>1</v>
      </c>
      <c r="D40">
        <v>14</v>
      </c>
      <c r="F40">
        <v>1</v>
      </c>
      <c r="G40">
        <v>1</v>
      </c>
      <c r="H40">
        <v>7</v>
      </c>
    </row>
    <row r="41" spans="1:8" x14ac:dyDescent="0.2">
      <c r="B41">
        <v>1</v>
      </c>
      <c r="D41">
        <v>13</v>
      </c>
      <c r="F41">
        <v>1</v>
      </c>
      <c r="G41">
        <v>1</v>
      </c>
      <c r="H41">
        <v>6</v>
      </c>
    </row>
    <row r="42" spans="1:8" x14ac:dyDescent="0.2">
      <c r="B42">
        <v>1</v>
      </c>
      <c r="D42">
        <v>12</v>
      </c>
      <c r="F42">
        <v>1</v>
      </c>
      <c r="G42">
        <v>1</v>
      </c>
      <c r="H42">
        <v>4</v>
      </c>
    </row>
    <row r="43" spans="1:8" x14ac:dyDescent="0.2">
      <c r="B43">
        <v>1</v>
      </c>
      <c r="D43">
        <v>11</v>
      </c>
      <c r="F43">
        <v>1</v>
      </c>
      <c r="G43">
        <v>1</v>
      </c>
      <c r="H43">
        <v>3</v>
      </c>
    </row>
    <row r="44" spans="1:8" x14ac:dyDescent="0.2">
      <c r="B44">
        <v>1</v>
      </c>
      <c r="D44">
        <v>9</v>
      </c>
      <c r="G44">
        <v>1</v>
      </c>
    </row>
    <row r="45" spans="1:8" x14ac:dyDescent="0.2">
      <c r="B45">
        <v>1</v>
      </c>
      <c r="D45">
        <v>8</v>
      </c>
      <c r="G45">
        <v>1</v>
      </c>
    </row>
    <row r="46" spans="1:8" x14ac:dyDescent="0.2">
      <c r="B46">
        <v>1</v>
      </c>
      <c r="D46">
        <v>7</v>
      </c>
    </row>
    <row r="47" spans="1:8" x14ac:dyDescent="0.2">
      <c r="B47">
        <v>1</v>
      </c>
      <c r="D47">
        <v>6</v>
      </c>
    </row>
    <row r="48" spans="1:8" x14ac:dyDescent="0.2">
      <c r="B48">
        <v>1</v>
      </c>
      <c r="D48">
        <v>5</v>
      </c>
    </row>
    <row r="49" spans="1:9" x14ac:dyDescent="0.2">
      <c r="B49">
        <v>1</v>
      </c>
      <c r="D49">
        <v>4</v>
      </c>
    </row>
    <row r="50" spans="1:9" x14ac:dyDescent="0.2">
      <c r="B50">
        <v>1</v>
      </c>
      <c r="D50">
        <v>1</v>
      </c>
    </row>
    <row r="52" spans="1:9" x14ac:dyDescent="0.2">
      <c r="A52">
        <f>SUM(A35:A51)</f>
        <v>3</v>
      </c>
      <c r="B52">
        <f t="shared" ref="B52:G52" si="2">SUM(B35:B51)</f>
        <v>16</v>
      </c>
      <c r="C52">
        <f t="shared" si="2"/>
        <v>1</v>
      </c>
      <c r="E52">
        <f t="shared" si="2"/>
        <v>0</v>
      </c>
      <c r="F52">
        <f t="shared" si="2"/>
        <v>9</v>
      </c>
      <c r="G52">
        <f t="shared" si="2"/>
        <v>11</v>
      </c>
      <c r="I52" t="s">
        <v>2061</v>
      </c>
    </row>
    <row r="53" spans="1:9" x14ac:dyDescent="0.2">
      <c r="A53">
        <f>A52/20</f>
        <v>0.15</v>
      </c>
      <c r="B53">
        <f t="shared" ref="B53:G53" si="3">B52/20</f>
        <v>0.8</v>
      </c>
      <c r="C53">
        <f t="shared" si="3"/>
        <v>0.05</v>
      </c>
      <c r="E53">
        <f t="shared" si="3"/>
        <v>0</v>
      </c>
      <c r="F53">
        <f t="shared" si="3"/>
        <v>0.45</v>
      </c>
      <c r="G53">
        <f t="shared" si="3"/>
        <v>0.55000000000000004</v>
      </c>
      <c r="I53" t="s">
        <v>2062</v>
      </c>
    </row>
    <row r="56" spans="1:9" x14ac:dyDescent="0.2">
      <c r="A56" t="s">
        <v>618</v>
      </c>
    </row>
    <row r="57" spans="1:9" x14ac:dyDescent="0.2">
      <c r="A57" s="25" t="s">
        <v>2055</v>
      </c>
      <c r="B57" s="25"/>
      <c r="C57" s="25"/>
      <c r="D57" s="25"/>
      <c r="E57" s="25" t="s">
        <v>2056</v>
      </c>
      <c r="F57" s="25"/>
      <c r="G57" s="25"/>
      <c r="H57" s="25"/>
    </row>
    <row r="58" spans="1:9" x14ac:dyDescent="0.2">
      <c r="A58" t="s">
        <v>2057</v>
      </c>
      <c r="B58" t="s">
        <v>2058</v>
      </c>
      <c r="C58" t="s">
        <v>2059</v>
      </c>
      <c r="D58" t="s">
        <v>2060</v>
      </c>
      <c r="E58" t="s">
        <v>2057</v>
      </c>
      <c r="F58" t="s">
        <v>2058</v>
      </c>
      <c r="G58" t="s">
        <v>2059</v>
      </c>
      <c r="H58" t="s">
        <v>2060</v>
      </c>
    </row>
    <row r="59" spans="1:9" x14ac:dyDescent="0.2">
      <c r="A59">
        <v>1</v>
      </c>
      <c r="B59">
        <v>1</v>
      </c>
      <c r="D59">
        <v>19</v>
      </c>
      <c r="E59">
        <v>1</v>
      </c>
      <c r="F59">
        <v>1</v>
      </c>
      <c r="G59">
        <v>1</v>
      </c>
      <c r="H59">
        <v>0</v>
      </c>
    </row>
    <row r="60" spans="1:9" x14ac:dyDescent="0.2">
      <c r="A60">
        <v>1</v>
      </c>
      <c r="B60">
        <v>1</v>
      </c>
      <c r="D60">
        <v>17</v>
      </c>
      <c r="E60">
        <v>1</v>
      </c>
      <c r="F60">
        <v>1</v>
      </c>
      <c r="G60">
        <v>1</v>
      </c>
      <c r="H60">
        <v>20</v>
      </c>
    </row>
    <row r="61" spans="1:9" x14ac:dyDescent="0.2">
      <c r="A61">
        <v>1</v>
      </c>
      <c r="B61">
        <v>1</v>
      </c>
      <c r="D61">
        <v>16</v>
      </c>
      <c r="E61">
        <v>1</v>
      </c>
      <c r="F61">
        <v>1</v>
      </c>
      <c r="G61">
        <v>1</v>
      </c>
      <c r="H61">
        <v>17</v>
      </c>
    </row>
    <row r="62" spans="1:9" x14ac:dyDescent="0.2">
      <c r="A62">
        <v>1</v>
      </c>
      <c r="B62">
        <v>1</v>
      </c>
      <c r="D62">
        <v>15</v>
      </c>
      <c r="F62">
        <v>1</v>
      </c>
      <c r="G62">
        <v>1</v>
      </c>
      <c r="H62">
        <v>16</v>
      </c>
    </row>
    <row r="63" spans="1:9" x14ac:dyDescent="0.2">
      <c r="A63">
        <v>1</v>
      </c>
      <c r="B63">
        <v>1</v>
      </c>
      <c r="D63">
        <v>14</v>
      </c>
      <c r="F63">
        <v>1</v>
      </c>
      <c r="G63">
        <v>1</v>
      </c>
      <c r="H63">
        <v>15</v>
      </c>
    </row>
    <row r="64" spans="1:9" x14ac:dyDescent="0.2">
      <c r="A64">
        <v>1</v>
      </c>
      <c r="B64">
        <v>1</v>
      </c>
      <c r="D64">
        <v>12</v>
      </c>
      <c r="F64">
        <v>1</v>
      </c>
      <c r="G64">
        <v>1</v>
      </c>
      <c r="H64">
        <v>12</v>
      </c>
    </row>
    <row r="65" spans="1:9" x14ac:dyDescent="0.2">
      <c r="A65">
        <v>1</v>
      </c>
      <c r="B65">
        <v>1</v>
      </c>
      <c r="D65">
        <v>10</v>
      </c>
      <c r="F65">
        <v>1</v>
      </c>
      <c r="G65">
        <v>1</v>
      </c>
      <c r="H65">
        <v>2</v>
      </c>
    </row>
    <row r="66" spans="1:9" x14ac:dyDescent="0.2">
      <c r="B66">
        <v>1</v>
      </c>
      <c r="D66">
        <v>9</v>
      </c>
      <c r="G66">
        <v>1</v>
      </c>
    </row>
    <row r="67" spans="1:9" x14ac:dyDescent="0.2">
      <c r="B67">
        <v>1</v>
      </c>
      <c r="D67">
        <v>8</v>
      </c>
      <c r="G67">
        <v>1</v>
      </c>
    </row>
    <row r="68" spans="1:9" x14ac:dyDescent="0.2">
      <c r="B68">
        <v>1</v>
      </c>
      <c r="D68">
        <v>7</v>
      </c>
      <c r="G68">
        <v>1</v>
      </c>
    </row>
    <row r="69" spans="1:9" x14ac:dyDescent="0.2">
      <c r="B69">
        <v>1</v>
      </c>
      <c r="D69">
        <v>4</v>
      </c>
    </row>
    <row r="70" spans="1:9" x14ac:dyDescent="0.2">
      <c r="B70">
        <v>1</v>
      </c>
      <c r="D70">
        <v>3</v>
      </c>
    </row>
    <row r="71" spans="1:9" x14ac:dyDescent="0.2">
      <c r="B71">
        <v>1</v>
      </c>
      <c r="D71">
        <v>2</v>
      </c>
    </row>
    <row r="73" spans="1:9" x14ac:dyDescent="0.2">
      <c r="A73">
        <f>SUM(A59:A72)</f>
        <v>7</v>
      </c>
      <c r="B73">
        <f t="shared" ref="B73:G73" si="4">SUM(B59:B72)</f>
        <v>13</v>
      </c>
      <c r="C73">
        <f t="shared" si="4"/>
        <v>0</v>
      </c>
      <c r="E73">
        <f t="shared" si="4"/>
        <v>3</v>
      </c>
      <c r="F73">
        <f t="shared" si="4"/>
        <v>7</v>
      </c>
      <c r="G73">
        <f t="shared" si="4"/>
        <v>10</v>
      </c>
      <c r="I73" t="s">
        <v>2061</v>
      </c>
    </row>
    <row r="74" spans="1:9" x14ac:dyDescent="0.2">
      <c r="A74">
        <f>A73/20</f>
        <v>0.35</v>
      </c>
      <c r="B74">
        <f t="shared" ref="B74:G74" si="5">B73/20</f>
        <v>0.65</v>
      </c>
      <c r="C74">
        <f t="shared" si="5"/>
        <v>0</v>
      </c>
      <c r="E74">
        <f t="shared" si="5"/>
        <v>0.15</v>
      </c>
      <c r="F74">
        <f t="shared" si="5"/>
        <v>0.35</v>
      </c>
      <c r="G74">
        <f t="shared" si="5"/>
        <v>0.5</v>
      </c>
      <c r="I74" t="s">
        <v>2062</v>
      </c>
    </row>
  </sheetData>
  <mergeCells count="6">
    <mergeCell ref="A8:D8"/>
    <mergeCell ref="E8:H8"/>
    <mergeCell ref="A33:D33"/>
    <mergeCell ref="E33:H33"/>
    <mergeCell ref="A57:D57"/>
    <mergeCell ref="E57:H57"/>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860AA8-94BB-D04E-BC33-89BFBCFEE37D}">
  <dimension ref="A1:D19"/>
  <sheetViews>
    <sheetView workbookViewId="0">
      <selection activeCell="E13" sqref="E13"/>
    </sheetView>
  </sheetViews>
  <sheetFormatPr baseColWidth="10" defaultRowHeight="16" x14ac:dyDescent="0.2"/>
  <sheetData>
    <row r="1" spans="1:4" x14ac:dyDescent="0.2">
      <c r="A1" s="2" t="s">
        <v>2063</v>
      </c>
    </row>
    <row r="3" spans="1:4" x14ac:dyDescent="0.2">
      <c r="A3" t="s">
        <v>2064</v>
      </c>
    </row>
    <row r="4" spans="1:4" x14ac:dyDescent="0.2">
      <c r="A4" t="s">
        <v>2065</v>
      </c>
      <c r="D4" t="s">
        <v>2066</v>
      </c>
    </row>
    <row r="6" spans="1:4" x14ac:dyDescent="0.2">
      <c r="A6" t="s">
        <v>451</v>
      </c>
    </row>
    <row r="7" spans="1:4" x14ac:dyDescent="0.2">
      <c r="A7" t="s">
        <v>2067</v>
      </c>
      <c r="B7" t="s">
        <v>2056</v>
      </c>
    </row>
    <row r="8" spans="1:4" x14ac:dyDescent="0.2">
      <c r="A8" s="1">
        <v>3.9508474599999999</v>
      </c>
      <c r="B8" s="1">
        <v>4.7806779700000002</v>
      </c>
    </row>
    <row r="9" spans="1:4" x14ac:dyDescent="0.2">
      <c r="A9" s="1">
        <v>3.3874576300000001</v>
      </c>
      <c r="B9">
        <v>3.4596610169491528</v>
      </c>
    </row>
    <row r="11" spans="1:4" x14ac:dyDescent="0.2">
      <c r="A11" t="s">
        <v>535</v>
      </c>
    </row>
    <row r="12" spans="1:4" x14ac:dyDescent="0.2">
      <c r="A12" t="s">
        <v>2067</v>
      </c>
      <c r="B12" t="s">
        <v>2056</v>
      </c>
    </row>
    <row r="13" spans="1:4" x14ac:dyDescent="0.2">
      <c r="A13">
        <v>2.7274576271186444</v>
      </c>
      <c r="B13">
        <v>3.6884745762711866</v>
      </c>
    </row>
    <row r="14" spans="1:4" x14ac:dyDescent="0.2">
      <c r="A14">
        <v>3.7718644067796618</v>
      </c>
      <c r="B14">
        <v>4.5244067796610183</v>
      </c>
    </row>
    <row r="16" spans="1:4" x14ac:dyDescent="0.2">
      <c r="A16" t="s">
        <v>618</v>
      </c>
    </row>
    <row r="17" spans="1:2" x14ac:dyDescent="0.2">
      <c r="A17" t="s">
        <v>2067</v>
      </c>
      <c r="B17" t="s">
        <v>2056</v>
      </c>
    </row>
    <row r="18" spans="1:2" x14ac:dyDescent="0.2">
      <c r="A18">
        <v>5.6471186440677954</v>
      </c>
      <c r="B18" t="s">
        <v>2068</v>
      </c>
    </row>
    <row r="19" spans="1:2" x14ac:dyDescent="0.2">
      <c r="A19">
        <v>3.1047457627118651</v>
      </c>
      <c r="B19">
        <v>4.1044067796610157</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0ECC16-340A-9E43-9D02-4D4C362CB9BD}">
  <dimension ref="A1:R92"/>
  <sheetViews>
    <sheetView workbookViewId="0">
      <selection activeCell="A80" sqref="A80:J93"/>
    </sheetView>
  </sheetViews>
  <sheetFormatPr baseColWidth="10" defaultRowHeight="16" x14ac:dyDescent="0.2"/>
  <sheetData>
    <row r="1" spans="1:18" x14ac:dyDescent="0.2">
      <c r="A1" s="2" t="s">
        <v>2069</v>
      </c>
    </row>
    <row r="3" spans="1:18" x14ac:dyDescent="0.2">
      <c r="C3" t="s">
        <v>2070</v>
      </c>
      <c r="D3" t="s">
        <v>2071</v>
      </c>
    </row>
    <row r="4" spans="1:18" x14ac:dyDescent="0.2">
      <c r="B4" t="s">
        <v>2072</v>
      </c>
      <c r="C4">
        <v>128.917</v>
      </c>
      <c r="D4" s="25">
        <f>100*((C5-C4)/C4)</f>
        <v>76.980537865448298</v>
      </c>
      <c r="G4" t="s">
        <v>2073</v>
      </c>
      <c r="H4" t="s">
        <v>2074</v>
      </c>
      <c r="O4" t="s">
        <v>2075</v>
      </c>
      <c r="P4" t="s">
        <v>267</v>
      </c>
    </row>
    <row r="5" spans="1:18" x14ac:dyDescent="0.2">
      <c r="B5" t="s">
        <v>2076</v>
      </c>
      <c r="C5">
        <v>228.15799999999999</v>
      </c>
      <c r="D5" s="25"/>
      <c r="N5" s="25" t="s">
        <v>90</v>
      </c>
      <c r="O5">
        <v>44.027488336205728</v>
      </c>
      <c r="P5">
        <v>76.980537865448298</v>
      </c>
    </row>
    <row r="6" spans="1:18" x14ac:dyDescent="0.2">
      <c r="B6" t="s">
        <v>2077</v>
      </c>
      <c r="C6">
        <v>138.67699999999999</v>
      </c>
      <c r="D6" s="25">
        <f t="shared" ref="D6" si="0">100*((C7-C6)/C6)</f>
        <v>44.027488336205728</v>
      </c>
      <c r="G6" t="s">
        <v>2078</v>
      </c>
      <c r="H6" t="s">
        <v>2079</v>
      </c>
      <c r="N6" s="25"/>
      <c r="O6">
        <v>9.3714694039146753</v>
      </c>
      <c r="P6">
        <v>56.10180234353416</v>
      </c>
    </row>
    <row r="7" spans="1:18" x14ac:dyDescent="0.2">
      <c r="B7" t="s">
        <v>2080</v>
      </c>
      <c r="C7">
        <v>199.733</v>
      </c>
      <c r="D7" s="25"/>
      <c r="N7" s="25"/>
      <c r="O7">
        <v>7.9493153020057896</v>
      </c>
      <c r="P7">
        <v>38.226246318315695</v>
      </c>
    </row>
    <row r="8" spans="1:18" x14ac:dyDescent="0.2">
      <c r="B8" t="s">
        <v>2081</v>
      </c>
      <c r="C8">
        <v>76.700999999999993</v>
      </c>
      <c r="D8" s="25">
        <f t="shared" ref="D8:D70" si="1">100*((C9-C8)/C8)</f>
        <v>0.46283620813288484</v>
      </c>
      <c r="G8" t="s">
        <v>2082</v>
      </c>
      <c r="H8" t="s">
        <v>2083</v>
      </c>
      <c r="N8" s="25" t="s">
        <v>91</v>
      </c>
      <c r="O8">
        <v>27.24748116162899</v>
      </c>
      <c r="P8">
        <v>65.336479419353935</v>
      </c>
    </row>
    <row r="9" spans="1:18" x14ac:dyDescent="0.2">
      <c r="B9" t="s">
        <v>2084</v>
      </c>
      <c r="C9">
        <v>77.055999999999997</v>
      </c>
      <c r="D9" s="25"/>
      <c r="N9" s="25"/>
      <c r="O9">
        <v>30.602704257767559</v>
      </c>
      <c r="P9">
        <v>14.592941094368802</v>
      </c>
    </row>
    <row r="10" spans="1:18" x14ac:dyDescent="0.2">
      <c r="B10" t="s">
        <v>2085</v>
      </c>
      <c r="C10">
        <v>46.057000000000002</v>
      </c>
      <c r="D10" s="25">
        <f t="shared" si="1"/>
        <v>124.60212345571789</v>
      </c>
      <c r="G10" t="s">
        <v>2086</v>
      </c>
      <c r="H10" t="s">
        <v>2087</v>
      </c>
      <c r="N10" s="25"/>
      <c r="O10">
        <v>44.00877949361135</v>
      </c>
      <c r="P10">
        <v>6.5376727297179222</v>
      </c>
    </row>
    <row r="11" spans="1:18" x14ac:dyDescent="0.2">
      <c r="B11" t="s">
        <v>2088</v>
      </c>
      <c r="C11">
        <v>103.44499999999999</v>
      </c>
      <c r="D11" s="25"/>
      <c r="N11" s="25" t="s">
        <v>172</v>
      </c>
      <c r="O11">
        <v>7.1160768966495809</v>
      </c>
      <c r="P11">
        <v>-13.790005176135093</v>
      </c>
    </row>
    <row r="12" spans="1:18" x14ac:dyDescent="0.2">
      <c r="B12" t="s">
        <v>2089</v>
      </c>
      <c r="C12">
        <v>96.655000000000001</v>
      </c>
      <c r="D12" s="25">
        <f t="shared" si="1"/>
        <v>90.449537013087792</v>
      </c>
      <c r="G12" t="s">
        <v>2090</v>
      </c>
      <c r="H12" t="s">
        <v>2091</v>
      </c>
      <c r="N12" s="25"/>
      <c r="O12">
        <v>32.172485959919896</v>
      </c>
      <c r="P12">
        <v>-15.093239149101636</v>
      </c>
      <c r="R12" s="25"/>
    </row>
    <row r="13" spans="1:18" x14ac:dyDescent="0.2">
      <c r="B13" t="s">
        <v>2092</v>
      </c>
      <c r="C13">
        <v>184.07900000000001</v>
      </c>
      <c r="D13" s="25"/>
      <c r="N13" s="25"/>
      <c r="O13">
        <v>22.193810779793417</v>
      </c>
      <c r="P13">
        <v>14.471170270646436</v>
      </c>
      <c r="R13" s="25"/>
    </row>
    <row r="14" spans="1:18" x14ac:dyDescent="0.2">
      <c r="B14" t="s">
        <v>2093</v>
      </c>
      <c r="C14">
        <v>88.932000000000002</v>
      </c>
      <c r="D14" s="25">
        <f t="shared" si="1"/>
        <v>79.970089506589275</v>
      </c>
      <c r="G14" t="s">
        <v>2094</v>
      </c>
      <c r="H14" t="s">
        <v>2095</v>
      </c>
      <c r="N14" s="25" t="s">
        <v>2096</v>
      </c>
      <c r="O14">
        <v>90.449537013087792</v>
      </c>
      <c r="P14">
        <v>0.46283620813288484</v>
      </c>
    </row>
    <row r="15" spans="1:18" x14ac:dyDescent="0.2">
      <c r="B15" t="s">
        <v>2097</v>
      </c>
      <c r="C15">
        <v>160.05099999999999</v>
      </c>
      <c r="D15" s="25"/>
      <c r="N15" s="25"/>
      <c r="O15">
        <v>20.153918033798504</v>
      </c>
      <c r="P15">
        <v>-10.541232678428635</v>
      </c>
    </row>
    <row r="16" spans="1:18" x14ac:dyDescent="0.2">
      <c r="B16" t="s">
        <v>2098</v>
      </c>
      <c r="C16">
        <v>102.46899999999999</v>
      </c>
      <c r="D16" s="25">
        <f t="shared" si="1"/>
        <v>50.822199884843222</v>
      </c>
      <c r="G16" t="s">
        <v>2099</v>
      </c>
      <c r="H16" t="s">
        <v>2100</v>
      </c>
      <c r="N16" s="25"/>
      <c r="O16">
        <v>67.202241408885612</v>
      </c>
      <c r="P16">
        <v>-23.619153674832955</v>
      </c>
    </row>
    <row r="17" spans="2:18" x14ac:dyDescent="0.2">
      <c r="B17" t="s">
        <v>2101</v>
      </c>
      <c r="C17">
        <v>154.54599999999999</v>
      </c>
      <c r="D17" s="25"/>
      <c r="N17" s="25" t="s">
        <v>2102</v>
      </c>
      <c r="O17">
        <v>128.2757974904801</v>
      </c>
      <c r="P17">
        <v>124.60212345571789</v>
      </c>
    </row>
    <row r="18" spans="2:18" x14ac:dyDescent="0.2">
      <c r="B18" t="s">
        <v>2103</v>
      </c>
      <c r="C18">
        <v>103.559</v>
      </c>
      <c r="D18" s="25">
        <f t="shared" si="1"/>
        <v>9.3714694039146753</v>
      </c>
      <c r="G18" t="s">
        <v>474</v>
      </c>
      <c r="H18" t="s">
        <v>2104</v>
      </c>
      <c r="N18" s="25"/>
      <c r="O18">
        <v>93.688773413576897</v>
      </c>
      <c r="P18">
        <v>-42.096277111397278</v>
      </c>
    </row>
    <row r="19" spans="2:18" x14ac:dyDescent="0.2">
      <c r="B19" t="s">
        <v>2105</v>
      </c>
      <c r="C19">
        <v>113.264</v>
      </c>
      <c r="D19" s="25"/>
      <c r="N19" s="25"/>
      <c r="O19">
        <v>-36.078086691030215</v>
      </c>
      <c r="P19">
        <v>-71.584886305351347</v>
      </c>
    </row>
    <row r="20" spans="2:18" x14ac:dyDescent="0.2">
      <c r="B20" t="s">
        <v>2106</v>
      </c>
      <c r="C20">
        <v>123.062</v>
      </c>
      <c r="D20" s="25">
        <f t="shared" si="1"/>
        <v>56.10180234353416</v>
      </c>
      <c r="G20" t="s">
        <v>2107</v>
      </c>
      <c r="H20" t="s">
        <v>2108</v>
      </c>
      <c r="N20" s="25" t="s">
        <v>2109</v>
      </c>
      <c r="O20">
        <v>79.970089506589275</v>
      </c>
      <c r="P20">
        <v>15.295048169806661</v>
      </c>
    </row>
    <row r="21" spans="2:18" x14ac:dyDescent="0.2">
      <c r="B21" t="s">
        <v>2110</v>
      </c>
      <c r="C21">
        <v>192.102</v>
      </c>
      <c r="D21" s="25"/>
      <c r="N21" s="25"/>
      <c r="O21">
        <v>50.822199884843222</v>
      </c>
      <c r="P21">
        <v>-2.081206959255741</v>
      </c>
    </row>
    <row r="22" spans="2:18" x14ac:dyDescent="0.2">
      <c r="B22" t="s">
        <v>2111</v>
      </c>
      <c r="C22">
        <v>91.67</v>
      </c>
      <c r="D22" s="25">
        <f t="shared" si="1"/>
        <v>38.226246318315695</v>
      </c>
      <c r="G22" t="s">
        <v>2112</v>
      </c>
      <c r="H22" t="s">
        <v>2113</v>
      </c>
      <c r="N22" s="25"/>
      <c r="O22">
        <v>42.012265960608445</v>
      </c>
      <c r="P22">
        <v>15.431131993387282</v>
      </c>
    </row>
    <row r="23" spans="2:18" x14ac:dyDescent="0.2">
      <c r="B23" t="s">
        <v>2114</v>
      </c>
      <c r="C23">
        <v>126.712</v>
      </c>
      <c r="D23" s="25"/>
    </row>
    <row r="24" spans="2:18" x14ac:dyDescent="0.2">
      <c r="B24" t="s">
        <v>2115</v>
      </c>
      <c r="C24">
        <v>118.11</v>
      </c>
      <c r="D24" s="25">
        <f t="shared" si="1"/>
        <v>27.24748116162899</v>
      </c>
      <c r="G24" t="s">
        <v>2116</v>
      </c>
      <c r="H24" t="s">
        <v>2117</v>
      </c>
    </row>
    <row r="25" spans="2:18" x14ac:dyDescent="0.2">
      <c r="B25" t="s">
        <v>2118</v>
      </c>
      <c r="C25">
        <v>150.292</v>
      </c>
      <c r="D25" s="25"/>
    </row>
    <row r="26" spans="2:18" x14ac:dyDescent="0.2">
      <c r="B26" t="s">
        <v>2119</v>
      </c>
      <c r="C26">
        <v>125.136</v>
      </c>
      <c r="D26" s="25">
        <f t="shared" si="1"/>
        <v>30.602704257767559</v>
      </c>
      <c r="G26" t="s">
        <v>2120</v>
      </c>
      <c r="H26" t="s">
        <v>2121</v>
      </c>
      <c r="R26" s="25"/>
    </row>
    <row r="27" spans="2:18" x14ac:dyDescent="0.2">
      <c r="B27" t="s">
        <v>2122</v>
      </c>
      <c r="C27">
        <v>163.43100000000001</v>
      </c>
      <c r="D27" s="25"/>
      <c r="R27" s="25"/>
    </row>
    <row r="28" spans="2:18" x14ac:dyDescent="0.2">
      <c r="B28" t="s">
        <v>2123</v>
      </c>
      <c r="C28">
        <v>123.193</v>
      </c>
      <c r="D28" s="25">
        <f t="shared" si="1"/>
        <v>7.9493153020057896</v>
      </c>
      <c r="G28" t="s">
        <v>2124</v>
      </c>
      <c r="H28" t="s">
        <v>2125</v>
      </c>
    </row>
    <row r="29" spans="2:18" x14ac:dyDescent="0.2">
      <c r="B29" t="s">
        <v>2126</v>
      </c>
      <c r="C29">
        <v>132.98599999999999</v>
      </c>
      <c r="D29" s="25"/>
    </row>
    <row r="30" spans="2:18" x14ac:dyDescent="0.2">
      <c r="B30" t="s">
        <v>2127</v>
      </c>
      <c r="C30">
        <v>63.784999999999997</v>
      </c>
      <c r="D30" s="25">
        <f t="shared" si="1"/>
        <v>44.00877949361135</v>
      </c>
      <c r="G30" t="s">
        <v>2128</v>
      </c>
      <c r="H30" t="s">
        <v>2129</v>
      </c>
    </row>
    <row r="31" spans="2:18" x14ac:dyDescent="0.2">
      <c r="B31" t="s">
        <v>2130</v>
      </c>
      <c r="C31">
        <v>91.855999999999995</v>
      </c>
      <c r="D31" s="25"/>
      <c r="P31" s="25"/>
    </row>
    <row r="32" spans="2:18" x14ac:dyDescent="0.2">
      <c r="B32" t="s">
        <v>2131</v>
      </c>
      <c r="C32">
        <v>98.793000000000006</v>
      </c>
      <c r="D32" s="25">
        <f t="shared" si="1"/>
        <v>-10.541232678428635</v>
      </c>
      <c r="G32" t="s">
        <v>2132</v>
      </c>
      <c r="H32" t="s">
        <v>2133</v>
      </c>
      <c r="P32" s="25"/>
    </row>
    <row r="33" spans="2:8" x14ac:dyDescent="0.2">
      <c r="B33" t="s">
        <v>2134</v>
      </c>
      <c r="C33">
        <v>88.379000000000005</v>
      </c>
      <c r="D33" s="25"/>
    </row>
    <row r="34" spans="2:8" x14ac:dyDescent="0.2">
      <c r="B34" t="s">
        <v>2135</v>
      </c>
      <c r="C34">
        <v>32.037999999999997</v>
      </c>
      <c r="D34" s="25">
        <f t="shared" si="1"/>
        <v>128.2757974904801</v>
      </c>
      <c r="G34" t="s">
        <v>2136</v>
      </c>
      <c r="H34" t="s">
        <v>2137</v>
      </c>
    </row>
    <row r="35" spans="2:8" x14ac:dyDescent="0.2">
      <c r="B35" t="s">
        <v>2138</v>
      </c>
      <c r="C35">
        <v>73.135000000000005</v>
      </c>
      <c r="D35" s="25"/>
    </row>
    <row r="36" spans="2:8" x14ac:dyDescent="0.2">
      <c r="B36" t="s">
        <v>2139</v>
      </c>
      <c r="C36">
        <v>77.123000000000005</v>
      </c>
      <c r="D36" s="25">
        <f t="shared" si="1"/>
        <v>15.295048169806661</v>
      </c>
      <c r="G36" t="s">
        <v>2140</v>
      </c>
      <c r="H36" t="s">
        <v>2141</v>
      </c>
    </row>
    <row r="37" spans="2:8" x14ac:dyDescent="0.2">
      <c r="B37" t="s">
        <v>2142</v>
      </c>
      <c r="C37">
        <v>88.918999999999997</v>
      </c>
      <c r="D37" s="25"/>
    </row>
    <row r="38" spans="2:8" x14ac:dyDescent="0.2">
      <c r="B38" t="s">
        <v>2143</v>
      </c>
      <c r="C38">
        <v>80.819999999999993</v>
      </c>
      <c r="D38" s="25">
        <f t="shared" si="1"/>
        <v>-23.619153674832955</v>
      </c>
      <c r="G38" t="s">
        <v>2144</v>
      </c>
      <c r="H38" t="s">
        <v>2145</v>
      </c>
    </row>
    <row r="39" spans="2:8" x14ac:dyDescent="0.2">
      <c r="B39" t="s">
        <v>2146</v>
      </c>
      <c r="C39">
        <v>61.731000000000002</v>
      </c>
      <c r="D39" s="25"/>
    </row>
    <row r="40" spans="2:8" x14ac:dyDescent="0.2">
      <c r="B40" t="s">
        <v>2147</v>
      </c>
      <c r="C40">
        <v>102.393</v>
      </c>
      <c r="D40" s="25">
        <f t="shared" si="1"/>
        <v>-13.790005176135093</v>
      </c>
      <c r="G40" t="s">
        <v>2148</v>
      </c>
      <c r="H40" t="s">
        <v>2149</v>
      </c>
    </row>
    <row r="41" spans="2:8" x14ac:dyDescent="0.2">
      <c r="B41" t="s">
        <v>2150</v>
      </c>
      <c r="C41">
        <v>88.272999999999996</v>
      </c>
      <c r="D41" s="25"/>
    </row>
    <row r="42" spans="2:8" x14ac:dyDescent="0.2">
      <c r="B42" t="s">
        <v>2151</v>
      </c>
      <c r="C42">
        <v>72.471000000000004</v>
      </c>
      <c r="D42" s="25">
        <f t="shared" si="1"/>
        <v>65.336479419353935</v>
      </c>
      <c r="G42" t="s">
        <v>2152</v>
      </c>
      <c r="H42" t="s">
        <v>2153</v>
      </c>
    </row>
    <row r="43" spans="2:8" x14ac:dyDescent="0.2">
      <c r="B43" t="s">
        <v>2154</v>
      </c>
      <c r="C43">
        <v>119.821</v>
      </c>
      <c r="D43" s="25"/>
    </row>
    <row r="44" spans="2:8" x14ac:dyDescent="0.2">
      <c r="B44" t="s">
        <v>2155</v>
      </c>
      <c r="C44">
        <v>69.113</v>
      </c>
      <c r="D44" s="25">
        <f t="shared" si="1"/>
        <v>-42.096277111397278</v>
      </c>
      <c r="G44" t="s">
        <v>2156</v>
      </c>
      <c r="H44" t="s">
        <v>2157</v>
      </c>
    </row>
    <row r="45" spans="2:8" x14ac:dyDescent="0.2">
      <c r="B45" t="s">
        <v>2158</v>
      </c>
      <c r="C45">
        <v>40.018999999999998</v>
      </c>
      <c r="D45" s="25"/>
    </row>
    <row r="46" spans="2:8" x14ac:dyDescent="0.2">
      <c r="B46" t="s">
        <v>2159</v>
      </c>
      <c r="C46">
        <v>171.953</v>
      </c>
      <c r="D46" s="25">
        <f t="shared" si="1"/>
        <v>14.592941094368802</v>
      </c>
      <c r="G46" t="s">
        <v>2160</v>
      </c>
      <c r="H46" t="s">
        <v>2161</v>
      </c>
    </row>
    <row r="47" spans="2:8" x14ac:dyDescent="0.2">
      <c r="B47" t="s">
        <v>2162</v>
      </c>
      <c r="C47">
        <v>197.04599999999999</v>
      </c>
      <c r="D47" s="25"/>
    </row>
    <row r="48" spans="2:8" x14ac:dyDescent="0.2">
      <c r="B48" t="s">
        <v>2163</v>
      </c>
      <c r="C48">
        <v>75.436999999999998</v>
      </c>
      <c r="D48" s="25">
        <f t="shared" si="1"/>
        <v>93.688773413576897</v>
      </c>
      <c r="G48" t="s">
        <v>2164</v>
      </c>
      <c r="H48" t="s">
        <v>2165</v>
      </c>
    </row>
    <row r="49" spans="2:8" x14ac:dyDescent="0.2">
      <c r="B49" t="s">
        <v>2166</v>
      </c>
      <c r="C49">
        <v>146.113</v>
      </c>
      <c r="D49" s="25"/>
    </row>
    <row r="50" spans="2:8" x14ac:dyDescent="0.2">
      <c r="B50" t="s">
        <v>2167</v>
      </c>
      <c r="C50">
        <v>85.239000000000004</v>
      </c>
      <c r="D50" s="25">
        <f t="shared" si="1"/>
        <v>-2.081206959255741</v>
      </c>
      <c r="G50" t="s">
        <v>2168</v>
      </c>
      <c r="H50" t="s">
        <v>2169</v>
      </c>
    </row>
    <row r="51" spans="2:8" x14ac:dyDescent="0.2">
      <c r="B51" t="s">
        <v>2170</v>
      </c>
      <c r="C51">
        <v>83.465000000000003</v>
      </c>
      <c r="D51" s="25"/>
    </row>
    <row r="52" spans="2:8" x14ac:dyDescent="0.2">
      <c r="B52" t="s">
        <v>2171</v>
      </c>
      <c r="C52">
        <v>61.722999999999999</v>
      </c>
      <c r="D52" s="25">
        <f t="shared" si="1"/>
        <v>-15.093239149101636</v>
      </c>
      <c r="G52" t="s">
        <v>2172</v>
      </c>
      <c r="H52" t="s">
        <v>2173</v>
      </c>
    </row>
    <row r="53" spans="2:8" x14ac:dyDescent="0.2">
      <c r="B53" t="s">
        <v>2174</v>
      </c>
      <c r="C53">
        <v>52.406999999999996</v>
      </c>
      <c r="D53" s="25"/>
    </row>
    <row r="54" spans="2:8" x14ac:dyDescent="0.2">
      <c r="B54" t="s">
        <v>2175</v>
      </c>
      <c r="C54">
        <v>43.234000000000002</v>
      </c>
      <c r="D54" s="25">
        <f t="shared" si="1"/>
        <v>-36.078086691030215</v>
      </c>
      <c r="G54" t="s">
        <v>2176</v>
      </c>
      <c r="H54" t="s">
        <v>2177</v>
      </c>
    </row>
    <row r="55" spans="2:8" x14ac:dyDescent="0.2">
      <c r="B55" t="s">
        <v>2178</v>
      </c>
      <c r="C55">
        <v>27.635999999999999</v>
      </c>
      <c r="D55" s="25"/>
    </row>
    <row r="56" spans="2:8" x14ac:dyDescent="0.2">
      <c r="B56" t="s">
        <v>2179</v>
      </c>
      <c r="C56">
        <v>133.89400000000001</v>
      </c>
      <c r="D56" s="25">
        <f t="shared" si="1"/>
        <v>7.1160768966495809</v>
      </c>
      <c r="G56" t="s">
        <v>2180</v>
      </c>
      <c r="H56" t="s">
        <v>2181</v>
      </c>
    </row>
    <row r="57" spans="2:8" x14ac:dyDescent="0.2">
      <c r="B57" t="s">
        <v>2182</v>
      </c>
      <c r="C57">
        <v>143.422</v>
      </c>
      <c r="D57" s="25"/>
    </row>
    <row r="58" spans="2:8" x14ac:dyDescent="0.2">
      <c r="B58" t="s">
        <v>2183</v>
      </c>
      <c r="C58">
        <v>118.97199999999999</v>
      </c>
      <c r="D58" s="25">
        <f t="shared" si="1"/>
        <v>6.5376727297179222</v>
      </c>
      <c r="G58" t="s">
        <v>2184</v>
      </c>
      <c r="H58" t="s">
        <v>2185</v>
      </c>
    </row>
    <row r="59" spans="2:8" x14ac:dyDescent="0.2">
      <c r="B59" t="s">
        <v>2186</v>
      </c>
      <c r="C59">
        <v>126.75</v>
      </c>
      <c r="D59" s="25"/>
    </row>
    <row r="60" spans="2:8" x14ac:dyDescent="0.2">
      <c r="B60" t="s">
        <v>2187</v>
      </c>
      <c r="C60">
        <v>45.972000000000001</v>
      </c>
      <c r="D60" s="25">
        <f t="shared" si="1"/>
        <v>15.431131993387282</v>
      </c>
      <c r="G60" t="s">
        <v>2188</v>
      </c>
      <c r="H60" t="s">
        <v>2189</v>
      </c>
    </row>
    <row r="61" spans="2:8" x14ac:dyDescent="0.2">
      <c r="B61" t="s">
        <v>2190</v>
      </c>
      <c r="C61">
        <v>53.066000000000003</v>
      </c>
      <c r="D61" s="25"/>
    </row>
    <row r="62" spans="2:8" x14ac:dyDescent="0.2">
      <c r="B62" t="s">
        <v>2191</v>
      </c>
      <c r="C62">
        <v>132.834</v>
      </c>
      <c r="D62" s="25">
        <f t="shared" si="1"/>
        <v>32.172485959919896</v>
      </c>
      <c r="G62" t="s">
        <v>2192</v>
      </c>
      <c r="H62" t="s">
        <v>2193</v>
      </c>
    </row>
    <row r="63" spans="2:8" x14ac:dyDescent="0.2">
      <c r="B63" t="s">
        <v>2194</v>
      </c>
      <c r="C63">
        <v>175.57</v>
      </c>
      <c r="D63" s="25"/>
    </row>
    <row r="64" spans="2:8" x14ac:dyDescent="0.2">
      <c r="B64" t="s">
        <v>2195</v>
      </c>
      <c r="C64">
        <v>79.033000000000001</v>
      </c>
      <c r="D64" s="25">
        <f t="shared" si="1"/>
        <v>14.471170270646436</v>
      </c>
      <c r="G64" t="s">
        <v>2196</v>
      </c>
      <c r="H64" t="s">
        <v>2197</v>
      </c>
    </row>
    <row r="65" spans="1:8" x14ac:dyDescent="0.2">
      <c r="B65" t="s">
        <v>2198</v>
      </c>
      <c r="C65">
        <v>90.47</v>
      </c>
      <c r="D65" s="25"/>
    </row>
    <row r="66" spans="1:8" x14ac:dyDescent="0.2">
      <c r="B66" t="s">
        <v>2199</v>
      </c>
      <c r="C66">
        <v>46.792000000000002</v>
      </c>
      <c r="D66" s="25">
        <f t="shared" si="1"/>
        <v>-71.584886305351347</v>
      </c>
      <c r="G66" t="s">
        <v>2200</v>
      </c>
      <c r="H66" t="s">
        <v>2201</v>
      </c>
    </row>
    <row r="67" spans="1:8" x14ac:dyDescent="0.2">
      <c r="B67" t="s">
        <v>2202</v>
      </c>
      <c r="C67">
        <v>13.295999999999999</v>
      </c>
      <c r="D67" s="25"/>
    </row>
    <row r="68" spans="1:8" x14ac:dyDescent="0.2">
      <c r="B68" t="s">
        <v>2203</v>
      </c>
      <c r="C68">
        <v>87.444999999999993</v>
      </c>
      <c r="D68" s="25">
        <f t="shared" si="1"/>
        <v>67.202241408885612</v>
      </c>
      <c r="G68" t="s">
        <v>2204</v>
      </c>
      <c r="H68" t="s">
        <v>2205</v>
      </c>
    </row>
    <row r="69" spans="1:8" x14ac:dyDescent="0.2">
      <c r="B69" t="s">
        <v>2206</v>
      </c>
      <c r="C69">
        <v>146.21</v>
      </c>
      <c r="D69" s="25"/>
    </row>
    <row r="70" spans="1:8" x14ac:dyDescent="0.2">
      <c r="B70" t="s">
        <v>2207</v>
      </c>
      <c r="C70">
        <v>99.334000000000003</v>
      </c>
      <c r="D70" s="25">
        <f t="shared" si="1"/>
        <v>22.193810779793417</v>
      </c>
      <c r="G70" t="s">
        <v>2208</v>
      </c>
      <c r="H70" t="s">
        <v>2209</v>
      </c>
    </row>
    <row r="71" spans="1:8" x14ac:dyDescent="0.2">
      <c r="B71" t="s">
        <v>2210</v>
      </c>
      <c r="C71">
        <v>121.38</v>
      </c>
      <c r="D71" s="25"/>
    </row>
    <row r="72" spans="1:8" x14ac:dyDescent="0.2">
      <c r="B72" t="s">
        <v>2211</v>
      </c>
      <c r="C72">
        <v>74.025999999999996</v>
      </c>
      <c r="D72" s="25">
        <f t="shared" ref="D72:D74" si="2">100*((C73-C72)/C72)</f>
        <v>42.012265960608445</v>
      </c>
      <c r="G72" t="s">
        <v>2212</v>
      </c>
      <c r="H72" t="s">
        <v>2213</v>
      </c>
    </row>
    <row r="73" spans="1:8" x14ac:dyDescent="0.2">
      <c r="B73" t="s">
        <v>2214</v>
      </c>
      <c r="C73">
        <v>105.126</v>
      </c>
      <c r="D73" s="25"/>
    </row>
    <row r="74" spans="1:8" x14ac:dyDescent="0.2">
      <c r="B74" t="s">
        <v>2215</v>
      </c>
      <c r="C74">
        <v>113.437</v>
      </c>
      <c r="D74" s="25">
        <f t="shared" si="2"/>
        <v>20.153918033798504</v>
      </c>
      <c r="G74" t="s">
        <v>2216</v>
      </c>
      <c r="H74" t="s">
        <v>2217</v>
      </c>
    </row>
    <row r="75" spans="1:8" x14ac:dyDescent="0.2">
      <c r="B75" t="s">
        <v>2218</v>
      </c>
      <c r="C75">
        <v>136.29900000000001</v>
      </c>
      <c r="D75" s="25"/>
    </row>
    <row r="77" spans="1:8" s="4" customFormat="1" x14ac:dyDescent="0.2"/>
    <row r="78" spans="1:8" x14ac:dyDescent="0.2">
      <c r="A78" t="s">
        <v>2219</v>
      </c>
    </row>
    <row r="81" spans="1:9" x14ac:dyDescent="0.2">
      <c r="A81">
        <v>1</v>
      </c>
      <c r="B81" t="s">
        <v>2220</v>
      </c>
      <c r="C81">
        <v>79.391999999999996</v>
      </c>
      <c r="D81" s="25" t="s">
        <v>2221</v>
      </c>
      <c r="E81">
        <f>100*((C82-C81)/C81)</f>
        <v>-7.9768742442563463</v>
      </c>
    </row>
    <row r="82" spans="1:9" x14ac:dyDescent="0.2">
      <c r="A82">
        <v>2</v>
      </c>
      <c r="B82" t="s">
        <v>2222</v>
      </c>
      <c r="C82">
        <v>73.058999999999997</v>
      </c>
      <c r="D82" s="25"/>
      <c r="H82" t="s">
        <v>2221</v>
      </c>
      <c r="I82" t="s">
        <v>2223</v>
      </c>
    </row>
    <row r="83" spans="1:9" x14ac:dyDescent="0.2">
      <c r="A83">
        <v>3</v>
      </c>
      <c r="B83" t="s">
        <v>2224</v>
      </c>
      <c r="C83">
        <v>73.899000000000001</v>
      </c>
      <c r="D83" s="25" t="s">
        <v>2221</v>
      </c>
      <c r="E83">
        <f>100*((C84-C83)/C83)</f>
        <v>29.141125049053436</v>
      </c>
      <c r="H83">
        <v>-7.9768742442563463</v>
      </c>
      <c r="I83">
        <v>-1.1041520896974222</v>
      </c>
    </row>
    <row r="84" spans="1:9" x14ac:dyDescent="0.2">
      <c r="A84">
        <v>4</v>
      </c>
      <c r="B84" t="s">
        <v>2225</v>
      </c>
      <c r="C84">
        <v>95.433999999999997</v>
      </c>
      <c r="D84" s="25"/>
      <c r="H84">
        <v>29.141125049053436</v>
      </c>
      <c r="I84">
        <v>9.7164914148808617</v>
      </c>
    </row>
    <row r="85" spans="1:9" x14ac:dyDescent="0.2">
      <c r="A85">
        <v>5</v>
      </c>
      <c r="B85" t="s">
        <v>2226</v>
      </c>
      <c r="C85">
        <v>58.597000000000001</v>
      </c>
      <c r="D85" s="25" t="s">
        <v>2227</v>
      </c>
      <c r="E85">
        <f>100*((C86-C85)/C85)</f>
        <v>-1.1041520896974222</v>
      </c>
      <c r="H85">
        <v>-1.580349689533334</v>
      </c>
      <c r="I85">
        <v>-34.930124942156397</v>
      </c>
    </row>
    <row r="86" spans="1:9" x14ac:dyDescent="0.2">
      <c r="A86">
        <v>6</v>
      </c>
      <c r="B86" t="s">
        <v>2228</v>
      </c>
      <c r="C86">
        <v>57.95</v>
      </c>
      <c r="D86" s="25"/>
    </row>
    <row r="87" spans="1:9" x14ac:dyDescent="0.2">
      <c r="A87">
        <v>7</v>
      </c>
      <c r="B87" t="s">
        <v>2229</v>
      </c>
      <c r="C87">
        <v>67.617000000000004</v>
      </c>
      <c r="D87" s="25" t="s">
        <v>2227</v>
      </c>
      <c r="E87">
        <f>100*((C88-C87)/C87)</f>
        <v>9.7164914148808617</v>
      </c>
    </row>
    <row r="88" spans="1:9" x14ac:dyDescent="0.2">
      <c r="A88">
        <v>8</v>
      </c>
      <c r="B88" t="s">
        <v>2230</v>
      </c>
      <c r="C88">
        <v>74.186999999999998</v>
      </c>
      <c r="D88" s="25"/>
    </row>
    <row r="89" spans="1:9" x14ac:dyDescent="0.2">
      <c r="A89">
        <v>9</v>
      </c>
      <c r="B89" t="s">
        <v>2231</v>
      </c>
      <c r="C89">
        <v>87.448999999999998</v>
      </c>
      <c r="D89" s="25" t="s">
        <v>2221</v>
      </c>
      <c r="E89">
        <f>100*((C90-C89)/C89)</f>
        <v>-1.580349689533334</v>
      </c>
    </row>
    <row r="90" spans="1:9" x14ac:dyDescent="0.2">
      <c r="A90">
        <v>10</v>
      </c>
      <c r="B90" t="s">
        <v>2232</v>
      </c>
      <c r="C90">
        <v>86.066999999999993</v>
      </c>
      <c r="D90" s="25"/>
    </row>
    <row r="91" spans="1:9" x14ac:dyDescent="0.2">
      <c r="A91">
        <v>11</v>
      </c>
      <c r="B91" t="s">
        <v>2233</v>
      </c>
      <c r="C91">
        <v>108.05</v>
      </c>
      <c r="D91" s="25" t="s">
        <v>2227</v>
      </c>
      <c r="E91">
        <f>100*((C92-C91)/C91)</f>
        <v>-34.930124942156397</v>
      </c>
    </row>
    <row r="92" spans="1:9" x14ac:dyDescent="0.2">
      <c r="A92">
        <v>12</v>
      </c>
      <c r="B92" t="s">
        <v>2234</v>
      </c>
      <c r="C92">
        <v>70.308000000000007</v>
      </c>
      <c r="D92" s="25"/>
    </row>
  </sheetData>
  <mergeCells count="51">
    <mergeCell ref="D91:D92"/>
    <mergeCell ref="D74:D75"/>
    <mergeCell ref="D81:D82"/>
    <mergeCell ref="D83:D84"/>
    <mergeCell ref="D85:D86"/>
    <mergeCell ref="D87:D88"/>
    <mergeCell ref="D89:D90"/>
    <mergeCell ref="D72:D73"/>
    <mergeCell ref="D50:D51"/>
    <mergeCell ref="D52:D53"/>
    <mergeCell ref="D54:D55"/>
    <mergeCell ref="D56:D57"/>
    <mergeCell ref="D58:D59"/>
    <mergeCell ref="D60:D61"/>
    <mergeCell ref="D62:D63"/>
    <mergeCell ref="D64:D65"/>
    <mergeCell ref="D66:D67"/>
    <mergeCell ref="D68:D69"/>
    <mergeCell ref="D70:D71"/>
    <mergeCell ref="D48:D49"/>
    <mergeCell ref="D28:D29"/>
    <mergeCell ref="D30:D31"/>
    <mergeCell ref="P31:P32"/>
    <mergeCell ref="D32:D33"/>
    <mergeCell ref="D34:D35"/>
    <mergeCell ref="D36:D37"/>
    <mergeCell ref="D38:D39"/>
    <mergeCell ref="D40:D41"/>
    <mergeCell ref="D42:D43"/>
    <mergeCell ref="D44:D45"/>
    <mergeCell ref="D46:D47"/>
    <mergeCell ref="R26:R27"/>
    <mergeCell ref="R12:R13"/>
    <mergeCell ref="D14:D15"/>
    <mergeCell ref="N14:N16"/>
    <mergeCell ref="D16:D17"/>
    <mergeCell ref="N17:N19"/>
    <mergeCell ref="D18:D19"/>
    <mergeCell ref="D20:D21"/>
    <mergeCell ref="N20:N22"/>
    <mergeCell ref="D22:D23"/>
    <mergeCell ref="D24:D25"/>
    <mergeCell ref="D26:D27"/>
    <mergeCell ref="D4:D5"/>
    <mergeCell ref="N5:N7"/>
    <mergeCell ref="D6:D7"/>
    <mergeCell ref="D8:D9"/>
    <mergeCell ref="N8:N10"/>
    <mergeCell ref="D10:D11"/>
    <mergeCell ref="N11:N13"/>
    <mergeCell ref="D12:D1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364F17-1A30-8748-86B3-581D2D19A0A0}">
  <dimension ref="A1:I39"/>
  <sheetViews>
    <sheetView topLeftCell="A10" workbookViewId="0">
      <selection activeCell="D24" sqref="D24"/>
    </sheetView>
  </sheetViews>
  <sheetFormatPr baseColWidth="10" defaultRowHeight="16" x14ac:dyDescent="0.2"/>
  <sheetData>
    <row r="1" spans="1:9" x14ac:dyDescent="0.2">
      <c r="A1" s="2" t="s">
        <v>2235</v>
      </c>
    </row>
    <row r="3" spans="1:9" x14ac:dyDescent="0.2">
      <c r="B3" t="s">
        <v>2236</v>
      </c>
      <c r="C3" t="s">
        <v>2237</v>
      </c>
      <c r="H3" s="25" t="s">
        <v>2238</v>
      </c>
      <c r="I3" s="25"/>
    </row>
    <row r="4" spans="1:9" x14ac:dyDescent="0.2">
      <c r="A4" t="s">
        <v>412</v>
      </c>
      <c r="B4">
        <f>1+1+1+1+1</f>
        <v>5</v>
      </c>
      <c r="C4">
        <f>1</f>
        <v>1</v>
      </c>
      <c r="D4" s="9" t="s">
        <v>2239</v>
      </c>
      <c r="H4" t="s">
        <v>2240</v>
      </c>
      <c r="I4" t="s">
        <v>2241</v>
      </c>
    </row>
    <row r="5" spans="1:9" x14ac:dyDescent="0.2">
      <c r="A5" t="s">
        <v>440</v>
      </c>
      <c r="B5">
        <v>0</v>
      </c>
      <c r="C5">
        <v>1</v>
      </c>
      <c r="D5" s="9" t="s">
        <v>2242</v>
      </c>
      <c r="H5">
        <f>B4/6</f>
        <v>0.83333333333333337</v>
      </c>
      <c r="I5">
        <v>0</v>
      </c>
    </row>
    <row r="6" spans="1:9" x14ac:dyDescent="0.2">
      <c r="A6" t="s">
        <v>2243</v>
      </c>
      <c r="B6">
        <f>1+1+1</f>
        <v>3</v>
      </c>
      <c r="C6">
        <f>1+1+1</f>
        <v>3</v>
      </c>
      <c r="D6" s="9" t="s">
        <v>2244</v>
      </c>
      <c r="H6">
        <f>B6/6</f>
        <v>0.5</v>
      </c>
      <c r="I6">
        <v>0</v>
      </c>
    </row>
    <row r="7" spans="1:9" x14ac:dyDescent="0.2">
      <c r="A7" t="s">
        <v>2245</v>
      </c>
      <c r="B7">
        <v>0</v>
      </c>
      <c r="C7">
        <f>1+1+1</f>
        <v>3</v>
      </c>
      <c r="D7" s="9" t="s">
        <v>2246</v>
      </c>
      <c r="H7">
        <f>3/9</f>
        <v>0.33333333333333331</v>
      </c>
      <c r="I7">
        <v>0</v>
      </c>
    </row>
    <row r="8" spans="1:9" x14ac:dyDescent="0.2">
      <c r="A8" t="s">
        <v>2247</v>
      </c>
      <c r="B8">
        <v>0</v>
      </c>
      <c r="C8">
        <f>1+1+1</f>
        <v>3</v>
      </c>
      <c r="D8" s="9" t="s">
        <v>2248</v>
      </c>
      <c r="H8">
        <f>6/10</f>
        <v>0.6</v>
      </c>
      <c r="I8">
        <f>2/6</f>
        <v>0.33333333333333331</v>
      </c>
    </row>
    <row r="9" spans="1:9" x14ac:dyDescent="0.2">
      <c r="A9" t="s">
        <v>2249</v>
      </c>
      <c r="B9">
        <f>1+1+1</f>
        <v>3</v>
      </c>
      <c r="C9">
        <f>1+1+1+1+1+1</f>
        <v>6</v>
      </c>
      <c r="D9" s="9" t="s">
        <v>2250</v>
      </c>
      <c r="H9">
        <f>2/4</f>
        <v>0.5</v>
      </c>
      <c r="I9">
        <f>0</f>
        <v>0</v>
      </c>
    </row>
    <row r="10" spans="1:9" x14ac:dyDescent="0.2">
      <c r="A10" t="s">
        <v>2251</v>
      </c>
      <c r="B10">
        <f>1+1</f>
        <v>2</v>
      </c>
      <c r="C10">
        <f>1+1+1+1</f>
        <v>4</v>
      </c>
      <c r="D10" s="9" t="s">
        <v>2252</v>
      </c>
      <c r="H10">
        <f>3/7</f>
        <v>0.42857142857142855</v>
      </c>
      <c r="I10">
        <f>3/7</f>
        <v>0.42857142857142855</v>
      </c>
    </row>
    <row r="11" spans="1:9" x14ac:dyDescent="0.2">
      <c r="A11" t="s">
        <v>2253</v>
      </c>
      <c r="B11">
        <v>0</v>
      </c>
      <c r="C11">
        <f>1+1+1+1+1</f>
        <v>5</v>
      </c>
      <c r="D11" s="9" t="s">
        <v>2254</v>
      </c>
    </row>
    <row r="12" spans="1:9" x14ac:dyDescent="0.2">
      <c r="A12" t="s">
        <v>2255</v>
      </c>
      <c r="B12">
        <f>1+1+1</f>
        <v>3</v>
      </c>
      <c r="C12">
        <f>1+1+1+1</f>
        <v>4</v>
      </c>
      <c r="D12" s="9" t="s">
        <v>2256</v>
      </c>
    </row>
    <row r="13" spans="1:9" x14ac:dyDescent="0.2">
      <c r="A13" t="s">
        <v>2257</v>
      </c>
      <c r="B13">
        <f>1+1+1+1+1+1</f>
        <v>6</v>
      </c>
      <c r="C13">
        <f>1+1+1+1</f>
        <v>4</v>
      </c>
      <c r="D13" s="9" t="s">
        <v>2258</v>
      </c>
    </row>
    <row r="14" spans="1:9" x14ac:dyDescent="0.2">
      <c r="A14" t="s">
        <v>2259</v>
      </c>
      <c r="B14">
        <f>1+1</f>
        <v>2</v>
      </c>
      <c r="C14">
        <f>1+1</f>
        <v>2</v>
      </c>
      <c r="D14" s="9" t="s">
        <v>2260</v>
      </c>
    </row>
    <row r="15" spans="1:9" x14ac:dyDescent="0.2">
      <c r="A15" t="s">
        <v>2261</v>
      </c>
      <c r="B15">
        <f>1+1+1</f>
        <v>3</v>
      </c>
      <c r="C15">
        <f>1+1+1+1</f>
        <v>4</v>
      </c>
      <c r="D15" s="9" t="s">
        <v>2262</v>
      </c>
    </row>
    <row r="29" spans="1:8" x14ac:dyDescent="0.2">
      <c r="B29" t="s">
        <v>2236</v>
      </c>
      <c r="C29" t="s">
        <v>2237</v>
      </c>
    </row>
    <row r="30" spans="1:8" x14ac:dyDescent="0.2">
      <c r="A30" t="s">
        <v>412</v>
      </c>
      <c r="B30">
        <f>1+1</f>
        <v>2</v>
      </c>
      <c r="C30">
        <f>1+1+1</f>
        <v>3</v>
      </c>
      <c r="D30" s="9" t="s">
        <v>2263</v>
      </c>
      <c r="E30" t="s">
        <v>2264</v>
      </c>
      <c r="G30" t="s">
        <v>2058</v>
      </c>
      <c r="H30" t="s">
        <v>2265</v>
      </c>
    </row>
    <row r="31" spans="1:8" x14ac:dyDescent="0.2">
      <c r="A31" t="s">
        <v>2266</v>
      </c>
      <c r="B31">
        <f>1</f>
        <v>1</v>
      </c>
      <c r="C31">
        <f>1+1+1</f>
        <v>3</v>
      </c>
      <c r="D31" s="9" t="s">
        <v>2267</v>
      </c>
      <c r="E31" t="s">
        <v>2268</v>
      </c>
      <c r="G31">
        <f>2/5</f>
        <v>0.4</v>
      </c>
      <c r="H31">
        <v>0</v>
      </c>
    </row>
    <row r="32" spans="1:8" x14ac:dyDescent="0.2">
      <c r="A32" t="s">
        <v>2269</v>
      </c>
      <c r="B32">
        <v>0</v>
      </c>
      <c r="C32">
        <f>1+1</f>
        <v>2</v>
      </c>
      <c r="D32" s="9" t="s">
        <v>2270</v>
      </c>
      <c r="E32" t="s">
        <v>2271</v>
      </c>
      <c r="G32">
        <f>1/4</f>
        <v>0.25</v>
      </c>
      <c r="H32">
        <f>2/4</f>
        <v>0.5</v>
      </c>
    </row>
    <row r="33" spans="1:8" x14ac:dyDescent="0.2">
      <c r="A33" t="s">
        <v>2272</v>
      </c>
      <c r="B33">
        <v>0</v>
      </c>
      <c r="C33">
        <f>1</f>
        <v>1</v>
      </c>
      <c r="D33" s="9" t="s">
        <v>2273</v>
      </c>
      <c r="E33" t="s">
        <v>2274</v>
      </c>
      <c r="G33">
        <v>0</v>
      </c>
      <c r="H33">
        <f>1/5</f>
        <v>0.2</v>
      </c>
    </row>
    <row r="34" spans="1:8" x14ac:dyDescent="0.2">
      <c r="A34" t="s">
        <v>2275</v>
      </c>
      <c r="B34">
        <f>1+1</f>
        <v>2</v>
      </c>
      <c r="C34">
        <f>1+1</f>
        <v>2</v>
      </c>
      <c r="D34" s="9" t="s">
        <v>2276</v>
      </c>
      <c r="E34" t="s">
        <v>2277</v>
      </c>
      <c r="G34">
        <f>4/6</f>
        <v>0.66666666666666663</v>
      </c>
      <c r="H34">
        <f>1/5</f>
        <v>0.2</v>
      </c>
    </row>
    <row r="35" spans="1:8" x14ac:dyDescent="0.2">
      <c r="A35" t="s">
        <v>2278</v>
      </c>
      <c r="B35">
        <f>1</f>
        <v>1</v>
      </c>
      <c r="C35">
        <f>1+1+1+1</f>
        <v>4</v>
      </c>
      <c r="D35" s="9" t="s">
        <v>2279</v>
      </c>
      <c r="E35" t="s">
        <v>2280</v>
      </c>
      <c r="G35">
        <f>3/8</f>
        <v>0.375</v>
      </c>
      <c r="H35">
        <f>1/5</f>
        <v>0.2</v>
      </c>
    </row>
    <row r="36" spans="1:8" x14ac:dyDescent="0.2">
      <c r="A36" t="s">
        <v>2281</v>
      </c>
      <c r="B36">
        <f>1+1+1+1</f>
        <v>4</v>
      </c>
      <c r="C36">
        <f>1+1</f>
        <v>2</v>
      </c>
      <c r="D36" s="9" t="s">
        <v>2282</v>
      </c>
      <c r="E36" t="s">
        <v>2283</v>
      </c>
    </row>
    <row r="37" spans="1:8" x14ac:dyDescent="0.2">
      <c r="A37" t="s">
        <v>2284</v>
      </c>
      <c r="B37">
        <f>1</f>
        <v>1</v>
      </c>
      <c r="C37">
        <f>1+1+1+1</f>
        <v>4</v>
      </c>
      <c r="D37" s="9" t="s">
        <v>2285</v>
      </c>
      <c r="E37" t="s">
        <v>2286</v>
      </c>
    </row>
    <row r="38" spans="1:8" x14ac:dyDescent="0.2">
      <c r="A38" t="s">
        <v>2287</v>
      </c>
      <c r="B38">
        <f>1</f>
        <v>1</v>
      </c>
      <c r="C38">
        <f>1+1+1+1</f>
        <v>4</v>
      </c>
      <c r="D38" s="9" t="s">
        <v>2288</v>
      </c>
      <c r="E38" t="s">
        <v>2289</v>
      </c>
    </row>
    <row r="39" spans="1:8" x14ac:dyDescent="0.2">
      <c r="A39" s="12" t="s">
        <v>2290</v>
      </c>
      <c r="B39">
        <f>1+1+1</f>
        <v>3</v>
      </c>
      <c r="C39">
        <f>1+1+1+1+1</f>
        <v>5</v>
      </c>
      <c r="D39" s="9" t="s">
        <v>2291</v>
      </c>
      <c r="E39" t="s">
        <v>2292</v>
      </c>
    </row>
  </sheetData>
  <mergeCells count="1">
    <mergeCell ref="H3:I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5AC8D5-8EFB-1F48-A994-FDD1E8BB8BB4}">
  <dimension ref="A1:AM123"/>
  <sheetViews>
    <sheetView topLeftCell="H130" zoomScale="135" workbookViewId="0">
      <selection activeCell="P147" sqref="P147"/>
    </sheetView>
  </sheetViews>
  <sheetFormatPr baseColWidth="10" defaultRowHeight="16" x14ac:dyDescent="0.2"/>
  <sheetData>
    <row r="1" spans="1:16" x14ac:dyDescent="0.2">
      <c r="A1" s="2" t="s">
        <v>253</v>
      </c>
    </row>
    <row r="3" spans="1:16" x14ac:dyDescent="0.2">
      <c r="A3" t="s">
        <v>254</v>
      </c>
      <c r="B3" t="s">
        <v>255</v>
      </c>
      <c r="C3" t="s">
        <v>256</v>
      </c>
      <c r="J3" t="s">
        <v>257</v>
      </c>
      <c r="K3" t="s">
        <v>255</v>
      </c>
      <c r="L3" t="s">
        <v>258</v>
      </c>
    </row>
    <row r="4" spans="1:16" x14ac:dyDescent="0.2">
      <c r="A4" t="s">
        <v>259</v>
      </c>
      <c r="B4">
        <v>120000</v>
      </c>
      <c r="C4">
        <f>B6/B4</f>
        <v>1.0249999999999999</v>
      </c>
      <c r="J4" t="s">
        <v>259</v>
      </c>
      <c r="K4">
        <v>170000</v>
      </c>
      <c r="L4">
        <v>1</v>
      </c>
    </row>
    <row r="5" spans="1:16" x14ac:dyDescent="0.2">
      <c r="A5" t="s">
        <v>260</v>
      </c>
      <c r="B5">
        <v>103000</v>
      </c>
      <c r="C5">
        <f>B6/B5</f>
        <v>1.1941747572815533</v>
      </c>
      <c r="J5" t="s">
        <v>260</v>
      </c>
      <c r="K5">
        <v>108000</v>
      </c>
      <c r="L5">
        <f>K4/K5</f>
        <v>1.5740740740740742</v>
      </c>
    </row>
    <row r="6" spans="1:16" x14ac:dyDescent="0.2">
      <c r="A6" t="s">
        <v>261</v>
      </c>
      <c r="B6">
        <v>123000</v>
      </c>
      <c r="C6">
        <v>1</v>
      </c>
      <c r="J6" t="s">
        <v>261</v>
      </c>
      <c r="K6">
        <v>129000</v>
      </c>
      <c r="L6">
        <f>K4/K6</f>
        <v>1.317829457364341</v>
      </c>
    </row>
    <row r="7" spans="1:16" x14ac:dyDescent="0.2">
      <c r="A7" t="s">
        <v>262</v>
      </c>
      <c r="B7">
        <v>79700</v>
      </c>
      <c r="C7">
        <f>B6/B7</f>
        <v>1.5432873274780428</v>
      </c>
      <c r="J7" t="s">
        <v>262</v>
      </c>
      <c r="K7">
        <v>144000</v>
      </c>
      <c r="L7">
        <f>K4/K7</f>
        <v>1.1805555555555556</v>
      </c>
    </row>
    <row r="8" spans="1:16" x14ac:dyDescent="0.2">
      <c r="A8" t="s">
        <v>263</v>
      </c>
      <c r="B8">
        <v>103000</v>
      </c>
      <c r="C8">
        <f>B6/B8</f>
        <v>1.1941747572815533</v>
      </c>
      <c r="J8" t="s">
        <v>263</v>
      </c>
      <c r="K8">
        <v>119000</v>
      </c>
      <c r="L8">
        <f>K4/K8</f>
        <v>1.4285714285714286</v>
      </c>
    </row>
    <row r="9" spans="1:16" x14ac:dyDescent="0.2">
      <c r="A9" t="s">
        <v>264</v>
      </c>
      <c r="B9">
        <v>115000</v>
      </c>
      <c r="C9">
        <f>B6/B9</f>
        <v>1.0695652173913044</v>
      </c>
      <c r="J9" t="s">
        <v>264</v>
      </c>
      <c r="K9">
        <v>126000</v>
      </c>
      <c r="L9">
        <f>K4/K9</f>
        <v>1.3492063492063493</v>
      </c>
    </row>
    <row r="11" spans="1:16" x14ac:dyDescent="0.2">
      <c r="A11" t="s">
        <v>265</v>
      </c>
      <c r="B11" t="s">
        <v>255</v>
      </c>
      <c r="C11" t="s">
        <v>266</v>
      </c>
      <c r="E11" t="s">
        <v>6</v>
      </c>
      <c r="F11" t="s">
        <v>267</v>
      </c>
      <c r="G11" t="s">
        <v>268</v>
      </c>
      <c r="J11" t="s">
        <v>269</v>
      </c>
      <c r="K11" t="s">
        <v>255</v>
      </c>
      <c r="L11" t="s">
        <v>270</v>
      </c>
      <c r="N11" t="s">
        <v>6</v>
      </c>
      <c r="O11" t="s">
        <v>267</v>
      </c>
      <c r="P11" t="s">
        <v>268</v>
      </c>
    </row>
    <row r="12" spans="1:16" x14ac:dyDescent="0.2">
      <c r="A12" t="s">
        <v>259</v>
      </c>
      <c r="B12">
        <v>89</v>
      </c>
      <c r="C12">
        <f t="shared" ref="C12:C17" si="0">B12*C4</f>
        <v>91.224999999999994</v>
      </c>
      <c r="E12">
        <v>1</v>
      </c>
      <c r="F12">
        <f>C15/C12</f>
        <v>0.32650529372788412</v>
      </c>
      <c r="G12">
        <f>F12*100</f>
        <v>32.650529372788412</v>
      </c>
      <c r="J12" t="s">
        <v>259</v>
      </c>
      <c r="K12">
        <v>135</v>
      </c>
      <c r="L12">
        <f t="shared" ref="L12:L17" si="1">K12*L4</f>
        <v>135</v>
      </c>
      <c r="N12">
        <v>1</v>
      </c>
      <c r="O12">
        <f>L15/L12</f>
        <v>0.29207818930041152</v>
      </c>
      <c r="P12">
        <f>O12*100</f>
        <v>29.207818930041153</v>
      </c>
    </row>
    <row r="13" spans="1:16" x14ac:dyDescent="0.2">
      <c r="A13" t="s">
        <v>260</v>
      </c>
      <c r="B13">
        <v>94.4</v>
      </c>
      <c r="C13">
        <f t="shared" si="0"/>
        <v>112.73009708737864</v>
      </c>
      <c r="E13">
        <v>1</v>
      </c>
      <c r="F13">
        <f>C16/C13</f>
        <v>0.20338983050847456</v>
      </c>
      <c r="G13">
        <f t="shared" ref="G13:G14" si="2">F13*100</f>
        <v>20.338983050847457</v>
      </c>
      <c r="J13" t="s">
        <v>260</v>
      </c>
      <c r="K13">
        <v>94.1</v>
      </c>
      <c r="L13">
        <f t="shared" si="1"/>
        <v>148.12037037037038</v>
      </c>
      <c r="N13">
        <v>1</v>
      </c>
      <c r="O13">
        <f>L16/L13</f>
        <v>0.23243643897516497</v>
      </c>
      <c r="P13">
        <f t="shared" ref="P13:P14" si="3">O13*100</f>
        <v>23.243643897516499</v>
      </c>
    </row>
    <row r="14" spans="1:16" x14ac:dyDescent="0.2">
      <c r="A14" t="s">
        <v>261</v>
      </c>
      <c r="B14">
        <v>93.5</v>
      </c>
      <c r="C14">
        <f t="shared" si="0"/>
        <v>93.5</v>
      </c>
      <c r="E14">
        <v>1</v>
      </c>
      <c r="F14">
        <f>C17/C14</f>
        <v>0.36376656591490358</v>
      </c>
      <c r="G14">
        <f t="shared" si="2"/>
        <v>36.376656591490359</v>
      </c>
      <c r="J14" t="s">
        <v>261</v>
      </c>
      <c r="K14">
        <v>79.400000000000006</v>
      </c>
      <c r="L14">
        <f t="shared" si="1"/>
        <v>104.63565891472868</v>
      </c>
      <c r="N14">
        <v>1</v>
      </c>
      <c r="O14">
        <f>L17/L14</f>
        <v>0.27078085642317384</v>
      </c>
      <c r="P14">
        <f t="shared" si="3"/>
        <v>27.078085642317383</v>
      </c>
    </row>
    <row r="15" spans="1:16" x14ac:dyDescent="0.2">
      <c r="A15" t="s">
        <v>262</v>
      </c>
      <c r="B15">
        <v>19.3</v>
      </c>
      <c r="C15">
        <f t="shared" si="0"/>
        <v>29.785445420326226</v>
      </c>
      <c r="J15" t="s">
        <v>262</v>
      </c>
      <c r="K15">
        <v>33.4</v>
      </c>
      <c r="L15">
        <f t="shared" si="1"/>
        <v>39.430555555555557</v>
      </c>
    </row>
    <row r="16" spans="1:16" x14ac:dyDescent="0.2">
      <c r="A16" t="s">
        <v>263</v>
      </c>
      <c r="B16">
        <v>19.2</v>
      </c>
      <c r="C16">
        <f t="shared" si="0"/>
        <v>22.928155339805823</v>
      </c>
      <c r="J16" t="s">
        <v>263</v>
      </c>
      <c r="K16">
        <v>24.1</v>
      </c>
      <c r="L16">
        <f t="shared" si="1"/>
        <v>34.428571428571431</v>
      </c>
    </row>
    <row r="17" spans="1:12" x14ac:dyDescent="0.2">
      <c r="A17" t="s">
        <v>264</v>
      </c>
      <c r="B17">
        <v>31.8</v>
      </c>
      <c r="C17">
        <f t="shared" si="0"/>
        <v>34.012173913043483</v>
      </c>
      <c r="J17" t="s">
        <v>264</v>
      </c>
      <c r="K17">
        <v>21</v>
      </c>
      <c r="L17">
        <f t="shared" si="1"/>
        <v>28.333333333333336</v>
      </c>
    </row>
    <row r="21" spans="1:12" x14ac:dyDescent="0.2">
      <c r="A21" t="s">
        <v>271</v>
      </c>
      <c r="B21" t="s">
        <v>255</v>
      </c>
      <c r="C21" t="s">
        <v>256</v>
      </c>
    </row>
    <row r="22" spans="1:12" x14ac:dyDescent="0.2">
      <c r="A22" t="s">
        <v>259</v>
      </c>
      <c r="B22">
        <v>122000</v>
      </c>
      <c r="C22">
        <f>B23/B22</f>
        <v>1.1147540983606556</v>
      </c>
    </row>
    <row r="23" spans="1:12" x14ac:dyDescent="0.2">
      <c r="A23" t="s">
        <v>260</v>
      </c>
      <c r="B23">
        <v>136000</v>
      </c>
      <c r="C23">
        <f>B23/B23</f>
        <v>1</v>
      </c>
    </row>
    <row r="24" spans="1:12" x14ac:dyDescent="0.2">
      <c r="A24" t="s">
        <v>261</v>
      </c>
      <c r="B24">
        <v>123000</v>
      </c>
      <c r="C24">
        <f>B23/B24</f>
        <v>1.1056910569105691</v>
      </c>
    </row>
    <row r="25" spans="1:12" x14ac:dyDescent="0.2">
      <c r="A25" t="s">
        <v>262</v>
      </c>
      <c r="B25">
        <v>79200</v>
      </c>
      <c r="C25">
        <f>B23/B25</f>
        <v>1.7171717171717171</v>
      </c>
    </row>
    <row r="26" spans="1:12" x14ac:dyDescent="0.2">
      <c r="A26" t="s">
        <v>263</v>
      </c>
      <c r="B26">
        <v>90200</v>
      </c>
      <c r="C26">
        <f>B23/B26</f>
        <v>1.5077605321507761</v>
      </c>
    </row>
    <row r="27" spans="1:12" x14ac:dyDescent="0.2">
      <c r="A27" t="s">
        <v>264</v>
      </c>
      <c r="B27">
        <v>96500</v>
      </c>
      <c r="C27">
        <f>B23/B27</f>
        <v>1.4093264248704662</v>
      </c>
    </row>
    <row r="29" spans="1:12" x14ac:dyDescent="0.2">
      <c r="A29" t="s">
        <v>272</v>
      </c>
      <c r="B29" t="s">
        <v>255</v>
      </c>
      <c r="C29" t="s">
        <v>266</v>
      </c>
      <c r="E29" t="s">
        <v>6</v>
      </c>
      <c r="F29" t="s">
        <v>267</v>
      </c>
      <c r="G29" t="s">
        <v>268</v>
      </c>
    </row>
    <row r="30" spans="1:12" x14ac:dyDescent="0.2">
      <c r="A30" t="s">
        <v>259</v>
      </c>
      <c r="B30">
        <v>125</v>
      </c>
      <c r="C30">
        <f t="shared" ref="C30:C35" si="4">B30*C22</f>
        <v>139.34426229508196</v>
      </c>
      <c r="E30">
        <v>1</v>
      </c>
      <c r="F30">
        <f>C33/C30</f>
        <v>0.22305050505050508</v>
      </c>
      <c r="G30">
        <f>F30*100</f>
        <v>22.305050505050509</v>
      </c>
    </row>
    <row r="31" spans="1:12" x14ac:dyDescent="0.2">
      <c r="A31" t="s">
        <v>260</v>
      </c>
      <c r="B31">
        <v>143</v>
      </c>
      <c r="C31">
        <f t="shared" si="4"/>
        <v>143</v>
      </c>
      <c r="E31">
        <v>1</v>
      </c>
      <c r="F31">
        <f>C34/C31</f>
        <v>0.16237421115469897</v>
      </c>
      <c r="G31">
        <f t="shared" ref="G31:G32" si="5">F31*100</f>
        <v>16.237421115469896</v>
      </c>
    </row>
    <row r="32" spans="1:12" x14ac:dyDescent="0.2">
      <c r="A32" t="s">
        <v>261</v>
      </c>
      <c r="B32">
        <v>170</v>
      </c>
      <c r="C32">
        <f t="shared" si="4"/>
        <v>187.96747967479675</v>
      </c>
      <c r="E32">
        <v>1</v>
      </c>
      <c r="F32">
        <f>C35/C32</f>
        <v>0.11471502590673575</v>
      </c>
      <c r="G32">
        <f t="shared" si="5"/>
        <v>11.471502590673575</v>
      </c>
    </row>
    <row r="33" spans="1:31" x14ac:dyDescent="0.2">
      <c r="A33" t="s">
        <v>262</v>
      </c>
      <c r="B33">
        <v>18.100000000000001</v>
      </c>
      <c r="C33">
        <f t="shared" si="4"/>
        <v>31.080808080808083</v>
      </c>
    </row>
    <row r="34" spans="1:31" x14ac:dyDescent="0.2">
      <c r="A34" t="s">
        <v>263</v>
      </c>
      <c r="B34">
        <v>15.4</v>
      </c>
      <c r="C34">
        <f t="shared" si="4"/>
        <v>23.219512195121954</v>
      </c>
    </row>
    <row r="35" spans="1:31" x14ac:dyDescent="0.2">
      <c r="A35" t="s">
        <v>264</v>
      </c>
      <c r="B35">
        <v>15.3</v>
      </c>
      <c r="C35">
        <f t="shared" si="4"/>
        <v>21.562694300518135</v>
      </c>
    </row>
    <row r="38" spans="1:31" x14ac:dyDescent="0.2">
      <c r="A38" t="s">
        <v>273</v>
      </c>
    </row>
    <row r="39" spans="1:31" x14ac:dyDescent="0.2">
      <c r="A39" t="s">
        <v>363</v>
      </c>
    </row>
    <row r="40" spans="1:31" x14ac:dyDescent="0.2">
      <c r="A40" t="s">
        <v>274</v>
      </c>
      <c r="B40" t="s">
        <v>275</v>
      </c>
      <c r="C40" t="s">
        <v>276</v>
      </c>
      <c r="D40" t="s">
        <v>277</v>
      </c>
      <c r="E40" t="s">
        <v>278</v>
      </c>
      <c r="F40" t="s">
        <v>279</v>
      </c>
      <c r="G40" t="s">
        <v>280</v>
      </c>
      <c r="H40" t="s">
        <v>281</v>
      </c>
      <c r="I40" t="s">
        <v>282</v>
      </c>
      <c r="J40" t="s">
        <v>283</v>
      </c>
      <c r="K40" t="s">
        <v>284</v>
      </c>
      <c r="L40" t="s">
        <v>285</v>
      </c>
      <c r="M40" t="s">
        <v>286</v>
      </c>
      <c r="N40" t="s">
        <v>287</v>
      </c>
      <c r="O40" t="s">
        <v>288</v>
      </c>
      <c r="P40" t="s">
        <v>289</v>
      </c>
      <c r="Q40" t="s">
        <v>290</v>
      </c>
      <c r="R40" t="s">
        <v>291</v>
      </c>
      <c r="S40" t="s">
        <v>292</v>
      </c>
      <c r="T40" t="s">
        <v>293</v>
      </c>
      <c r="U40" t="s">
        <v>294</v>
      </c>
      <c r="V40" t="s">
        <v>295</v>
      </c>
      <c r="W40" t="s">
        <v>296</v>
      </c>
      <c r="X40" t="s">
        <v>297</v>
      </c>
      <c r="Y40" t="s">
        <v>298</v>
      </c>
      <c r="Z40" t="s">
        <v>299</v>
      </c>
      <c r="AA40" t="s">
        <v>300</v>
      </c>
      <c r="AB40" t="s">
        <v>301</v>
      </c>
      <c r="AC40" t="s">
        <v>302</v>
      </c>
      <c r="AD40" t="s">
        <v>303</v>
      </c>
      <c r="AE40" t="s">
        <v>304</v>
      </c>
    </row>
    <row r="41" spans="1:31" x14ac:dyDescent="0.2">
      <c r="A41">
        <v>1</v>
      </c>
      <c r="B41" t="s">
        <v>305</v>
      </c>
      <c r="C41" t="b">
        <v>0</v>
      </c>
      <c r="D41" t="s">
        <v>306</v>
      </c>
      <c r="E41" t="s">
        <v>7</v>
      </c>
      <c r="F41" t="s">
        <v>307</v>
      </c>
      <c r="G41" t="s">
        <v>308</v>
      </c>
      <c r="H41" t="s">
        <v>309</v>
      </c>
      <c r="I41" t="s">
        <v>310</v>
      </c>
      <c r="J41" t="s">
        <v>310</v>
      </c>
      <c r="K41" t="s">
        <v>310</v>
      </c>
      <c r="L41" s="3">
        <v>1</v>
      </c>
      <c r="M41" t="s">
        <v>310</v>
      </c>
      <c r="N41" t="s">
        <v>310</v>
      </c>
      <c r="O41" s="3">
        <v>30.514833450317383</v>
      </c>
      <c r="P41" s="3">
        <v>30.514833450317383</v>
      </c>
      <c r="Q41" t="s">
        <v>310</v>
      </c>
      <c r="R41" t="s">
        <v>310</v>
      </c>
      <c r="S41" s="3">
        <v>11.570703506469727</v>
      </c>
      <c r="T41" t="s">
        <v>310</v>
      </c>
      <c r="U41" t="s">
        <v>310</v>
      </c>
      <c r="V41" s="3">
        <v>0</v>
      </c>
      <c r="W41" t="b">
        <v>1</v>
      </c>
      <c r="X41" s="3">
        <v>0.41229199999999999</v>
      </c>
      <c r="Y41" t="b">
        <v>1</v>
      </c>
      <c r="Z41">
        <v>3</v>
      </c>
      <c r="AA41">
        <v>24</v>
      </c>
      <c r="AB41" t="s">
        <v>311</v>
      </c>
      <c r="AC41" t="s">
        <v>310</v>
      </c>
      <c r="AD41" s="3">
        <v>0.94654914944282698</v>
      </c>
      <c r="AE41" s="3">
        <v>82.9736328125</v>
      </c>
    </row>
    <row r="42" spans="1:31" x14ac:dyDescent="0.2">
      <c r="A42">
        <v>2</v>
      </c>
      <c r="B42" t="s">
        <v>312</v>
      </c>
      <c r="C42" t="b">
        <v>0</v>
      </c>
      <c r="D42" t="s">
        <v>313</v>
      </c>
      <c r="E42" t="s">
        <v>7</v>
      </c>
      <c r="F42" t="s">
        <v>307</v>
      </c>
      <c r="G42" t="s">
        <v>308</v>
      </c>
      <c r="H42" t="s">
        <v>309</v>
      </c>
      <c r="I42" t="s">
        <v>310</v>
      </c>
      <c r="J42" t="s">
        <v>310</v>
      </c>
      <c r="K42" t="s">
        <v>310</v>
      </c>
      <c r="L42" s="3">
        <v>1.5450291633605957</v>
      </c>
      <c r="M42" t="s">
        <v>310</v>
      </c>
      <c r="N42" t="s">
        <v>310</v>
      </c>
      <c r="O42" s="3">
        <v>29.160694122314453</v>
      </c>
      <c r="P42" s="3">
        <v>29.160694122314453</v>
      </c>
      <c r="Q42" t="s">
        <v>310</v>
      </c>
      <c r="R42" t="s">
        <v>310</v>
      </c>
      <c r="S42" s="3">
        <v>10.943069458007812</v>
      </c>
      <c r="T42" t="s">
        <v>310</v>
      </c>
      <c r="U42" t="s">
        <v>310</v>
      </c>
      <c r="V42" s="3">
        <v>-0.62763404846191406</v>
      </c>
      <c r="W42" t="b">
        <v>1</v>
      </c>
      <c r="X42" s="3">
        <v>0.41229199999999999</v>
      </c>
      <c r="Y42" t="b">
        <v>1</v>
      </c>
      <c r="Z42">
        <v>3</v>
      </c>
      <c r="AA42">
        <v>22</v>
      </c>
      <c r="AB42" t="s">
        <v>311</v>
      </c>
      <c r="AC42" t="s">
        <v>310</v>
      </c>
      <c r="AD42" s="3">
        <v>0.94052707948258119</v>
      </c>
      <c r="AE42" s="3">
        <v>82.9736328125</v>
      </c>
    </row>
    <row r="43" spans="1:31" x14ac:dyDescent="0.2">
      <c r="A43">
        <v>3</v>
      </c>
      <c r="B43" t="s">
        <v>314</v>
      </c>
      <c r="C43" t="b">
        <v>0</v>
      </c>
      <c r="D43" t="s">
        <v>315</v>
      </c>
      <c r="E43" t="s">
        <v>7</v>
      </c>
      <c r="F43" t="s">
        <v>307</v>
      </c>
      <c r="G43" t="s">
        <v>308</v>
      </c>
      <c r="H43" t="s">
        <v>309</v>
      </c>
      <c r="I43" t="s">
        <v>310</v>
      </c>
      <c r="J43" t="s">
        <v>310</v>
      </c>
      <c r="K43" t="s">
        <v>310</v>
      </c>
      <c r="L43" s="3">
        <v>1.9718494415283203</v>
      </c>
      <c r="M43" t="s">
        <v>310</v>
      </c>
      <c r="N43" t="s">
        <v>310</v>
      </c>
      <c r="O43" s="3">
        <v>29.924785614013672</v>
      </c>
      <c r="P43" s="3">
        <v>29.924785614013672</v>
      </c>
      <c r="Q43" t="s">
        <v>310</v>
      </c>
      <c r="R43" t="s">
        <v>310</v>
      </c>
      <c r="S43" s="3">
        <v>10.591154098510742</v>
      </c>
      <c r="T43" t="s">
        <v>310</v>
      </c>
      <c r="U43" t="s">
        <v>310</v>
      </c>
      <c r="V43" s="3">
        <v>-0.97954940795898438</v>
      </c>
      <c r="W43" t="b">
        <v>1</v>
      </c>
      <c r="X43" s="3">
        <v>0.41229199999999999</v>
      </c>
      <c r="Y43" t="b">
        <v>1</v>
      </c>
      <c r="Z43">
        <v>3</v>
      </c>
      <c r="AA43">
        <v>21</v>
      </c>
      <c r="AB43" t="s">
        <v>311</v>
      </c>
      <c r="AC43" t="s">
        <v>310</v>
      </c>
      <c r="AD43" s="3">
        <v>0.96767769960985461</v>
      </c>
      <c r="AE43" s="3">
        <v>83.124771118164062</v>
      </c>
    </row>
    <row r="44" spans="1:31" x14ac:dyDescent="0.2">
      <c r="A44">
        <v>4</v>
      </c>
      <c r="B44" t="s">
        <v>316</v>
      </c>
      <c r="C44" t="b">
        <v>0</v>
      </c>
      <c r="D44" t="s">
        <v>317</v>
      </c>
      <c r="E44" t="s">
        <v>7</v>
      </c>
      <c r="F44" t="s">
        <v>307</v>
      </c>
      <c r="G44" t="s">
        <v>308</v>
      </c>
      <c r="H44" t="s">
        <v>309</v>
      </c>
      <c r="I44" t="s">
        <v>310</v>
      </c>
      <c r="J44" t="s">
        <v>310</v>
      </c>
      <c r="K44" t="s">
        <v>310</v>
      </c>
      <c r="L44" s="3">
        <v>1.8597677946090698</v>
      </c>
      <c r="M44" t="s">
        <v>310</v>
      </c>
      <c r="N44" t="s">
        <v>310</v>
      </c>
      <c r="O44" s="3">
        <v>28.63606071472168</v>
      </c>
      <c r="P44" s="3">
        <v>28.63606071472168</v>
      </c>
      <c r="Q44" t="s">
        <v>310</v>
      </c>
      <c r="R44" t="s">
        <v>310</v>
      </c>
      <c r="S44" s="3">
        <v>10.675580978393555</v>
      </c>
      <c r="T44" t="s">
        <v>310</v>
      </c>
      <c r="U44" t="s">
        <v>310</v>
      </c>
      <c r="V44" s="3">
        <v>-0.89512252807617188</v>
      </c>
      <c r="W44" t="b">
        <v>1</v>
      </c>
      <c r="X44" s="3">
        <v>0.41229199999999999</v>
      </c>
      <c r="Y44" t="b">
        <v>1</v>
      </c>
      <c r="Z44">
        <v>3</v>
      </c>
      <c r="AA44">
        <v>22</v>
      </c>
      <c r="AB44" t="s">
        <v>311</v>
      </c>
      <c r="AC44" t="s">
        <v>310</v>
      </c>
      <c r="AD44" s="3">
        <v>0.93946810506296408</v>
      </c>
      <c r="AE44" s="3">
        <v>83.275901794433594</v>
      </c>
    </row>
    <row r="45" spans="1:31" x14ac:dyDescent="0.2">
      <c r="A45">
        <v>5</v>
      </c>
      <c r="B45" t="s">
        <v>318</v>
      </c>
      <c r="C45" t="b">
        <v>0</v>
      </c>
      <c r="D45" t="s">
        <v>319</v>
      </c>
      <c r="E45" t="s">
        <v>7</v>
      </c>
      <c r="F45" t="s">
        <v>307</v>
      </c>
      <c r="G45" t="s">
        <v>308</v>
      </c>
      <c r="H45" t="s">
        <v>309</v>
      </c>
      <c r="I45" t="s">
        <v>310</v>
      </c>
      <c r="J45" t="s">
        <v>310</v>
      </c>
      <c r="K45" t="s">
        <v>310</v>
      </c>
      <c r="L45" s="3">
        <v>6.5002651214599609</v>
      </c>
      <c r="M45" t="s">
        <v>310</v>
      </c>
      <c r="N45" t="s">
        <v>310</v>
      </c>
      <c r="O45" s="3">
        <v>28.608396530151367</v>
      </c>
      <c r="P45" s="3">
        <v>28.608396530151367</v>
      </c>
      <c r="Q45" t="s">
        <v>310</v>
      </c>
      <c r="R45" t="s">
        <v>310</v>
      </c>
      <c r="S45" s="3">
        <v>8.8702049255371094</v>
      </c>
      <c r="T45" t="s">
        <v>310</v>
      </c>
      <c r="U45" t="s">
        <v>310</v>
      </c>
      <c r="V45" s="3">
        <v>-2.7004985809326172</v>
      </c>
      <c r="W45" t="b">
        <v>1</v>
      </c>
      <c r="X45" s="3">
        <v>0.41229199999999999</v>
      </c>
      <c r="Y45" t="b">
        <v>1</v>
      </c>
      <c r="Z45">
        <v>3</v>
      </c>
      <c r="AA45">
        <v>22</v>
      </c>
      <c r="AB45" t="s">
        <v>311</v>
      </c>
      <c r="AC45" t="s">
        <v>310</v>
      </c>
      <c r="AD45" s="3">
        <v>0.97605211178710383</v>
      </c>
      <c r="AE45" s="3">
        <v>83.275901794433594</v>
      </c>
    </row>
    <row r="46" spans="1:31" x14ac:dyDescent="0.2">
      <c r="A46">
        <v>6</v>
      </c>
      <c r="B46" t="s">
        <v>320</v>
      </c>
      <c r="C46" t="b">
        <v>0</v>
      </c>
      <c r="D46" t="s">
        <v>321</v>
      </c>
      <c r="E46" t="s">
        <v>7</v>
      </c>
      <c r="F46" t="s">
        <v>307</v>
      </c>
      <c r="G46" t="s">
        <v>308</v>
      </c>
      <c r="H46" t="s">
        <v>309</v>
      </c>
      <c r="I46" t="s">
        <v>310</v>
      </c>
      <c r="J46" t="s">
        <v>310</v>
      </c>
      <c r="K46" t="s">
        <v>310</v>
      </c>
      <c r="L46" s="3">
        <v>1.0632592439651489</v>
      </c>
      <c r="M46" t="s">
        <v>310</v>
      </c>
      <c r="N46" t="s">
        <v>310</v>
      </c>
      <c r="O46" s="3">
        <v>29.36424446105957</v>
      </c>
      <c r="P46" s="3">
        <v>29.36424446105957</v>
      </c>
      <c r="Q46" t="s">
        <v>310</v>
      </c>
      <c r="R46" t="s">
        <v>310</v>
      </c>
      <c r="S46" s="3">
        <v>11.482210159301758</v>
      </c>
      <c r="T46" t="s">
        <v>310</v>
      </c>
      <c r="U46" t="s">
        <v>310</v>
      </c>
      <c r="V46" s="3">
        <v>-8.849334716796875E-2</v>
      </c>
      <c r="W46" t="b">
        <v>1</v>
      </c>
      <c r="X46" s="3">
        <v>0.41229199999999999</v>
      </c>
      <c r="Y46" t="b">
        <v>1</v>
      </c>
      <c r="Z46">
        <v>3</v>
      </c>
      <c r="AA46">
        <v>22</v>
      </c>
      <c r="AB46" t="s">
        <v>311</v>
      </c>
      <c r="AC46" t="s">
        <v>310</v>
      </c>
      <c r="AD46" s="3">
        <v>0.96021578215685521</v>
      </c>
      <c r="AE46" s="3">
        <v>83.275901794433594</v>
      </c>
    </row>
    <row r="47" spans="1:31" x14ac:dyDescent="0.2">
      <c r="A47">
        <v>13</v>
      </c>
      <c r="B47" t="s">
        <v>322</v>
      </c>
      <c r="C47" t="b">
        <v>0</v>
      </c>
      <c r="D47" t="s">
        <v>306</v>
      </c>
      <c r="E47" t="s">
        <v>323</v>
      </c>
      <c r="F47" t="s">
        <v>307</v>
      </c>
      <c r="G47" t="s">
        <v>308</v>
      </c>
      <c r="H47" t="s">
        <v>309</v>
      </c>
      <c r="I47" t="s">
        <v>310</v>
      </c>
      <c r="J47" t="s">
        <v>310</v>
      </c>
      <c r="K47" t="s">
        <v>310</v>
      </c>
      <c r="L47" t="s">
        <v>310</v>
      </c>
      <c r="M47" t="s">
        <v>310</v>
      </c>
      <c r="N47" t="s">
        <v>310</v>
      </c>
      <c r="O47" s="3">
        <v>18.944129943847656</v>
      </c>
      <c r="P47" s="3">
        <v>18.944129943847656</v>
      </c>
      <c r="Q47" t="s">
        <v>310</v>
      </c>
      <c r="R47" t="s">
        <v>310</v>
      </c>
      <c r="S47" t="s">
        <v>310</v>
      </c>
      <c r="T47" t="s">
        <v>310</v>
      </c>
      <c r="U47" t="s">
        <v>310</v>
      </c>
      <c r="V47" t="s">
        <v>310</v>
      </c>
      <c r="W47" t="b">
        <v>1</v>
      </c>
      <c r="X47" s="3">
        <v>0.47734553595876639</v>
      </c>
      <c r="Y47" t="b">
        <v>1</v>
      </c>
      <c r="Z47">
        <v>3</v>
      </c>
      <c r="AA47">
        <v>13</v>
      </c>
      <c r="AB47" t="s">
        <v>311</v>
      </c>
      <c r="AC47" t="s">
        <v>310</v>
      </c>
      <c r="AD47" s="3">
        <v>0.99079675288140023</v>
      </c>
      <c r="AE47" s="3">
        <v>85.542892456054688</v>
      </c>
    </row>
    <row r="48" spans="1:31" x14ac:dyDescent="0.2">
      <c r="A48">
        <v>14</v>
      </c>
      <c r="B48" t="s">
        <v>324</v>
      </c>
      <c r="C48" t="b">
        <v>0</v>
      </c>
      <c r="D48" t="s">
        <v>313</v>
      </c>
      <c r="E48" t="s">
        <v>323</v>
      </c>
      <c r="F48" t="s">
        <v>307</v>
      </c>
      <c r="G48" t="s">
        <v>308</v>
      </c>
      <c r="H48" t="s">
        <v>309</v>
      </c>
      <c r="I48" t="s">
        <v>310</v>
      </c>
      <c r="J48" t="s">
        <v>310</v>
      </c>
      <c r="K48" t="s">
        <v>310</v>
      </c>
      <c r="L48" t="s">
        <v>310</v>
      </c>
      <c r="M48" t="s">
        <v>310</v>
      </c>
      <c r="N48" t="s">
        <v>310</v>
      </c>
      <c r="O48" s="3">
        <v>18.217624664306641</v>
      </c>
      <c r="P48" s="3">
        <v>18.217624664306641</v>
      </c>
      <c r="Q48" t="s">
        <v>310</v>
      </c>
      <c r="R48" t="s">
        <v>310</v>
      </c>
      <c r="S48" t="s">
        <v>310</v>
      </c>
      <c r="T48" t="s">
        <v>310</v>
      </c>
      <c r="U48" t="s">
        <v>310</v>
      </c>
      <c r="V48" t="s">
        <v>310</v>
      </c>
      <c r="W48" t="b">
        <v>1</v>
      </c>
      <c r="X48" s="3">
        <v>0.47734553595876639</v>
      </c>
      <c r="Y48" t="b">
        <v>1</v>
      </c>
      <c r="Z48">
        <v>3</v>
      </c>
      <c r="AA48">
        <v>12</v>
      </c>
      <c r="AB48" t="s">
        <v>311</v>
      </c>
      <c r="AC48" t="s">
        <v>310</v>
      </c>
      <c r="AD48" s="3">
        <v>0.98812516346750146</v>
      </c>
      <c r="AE48" s="3">
        <v>85.542892456054688</v>
      </c>
    </row>
    <row r="49" spans="1:31" x14ac:dyDescent="0.2">
      <c r="A49">
        <v>15</v>
      </c>
      <c r="B49" t="s">
        <v>325</v>
      </c>
      <c r="C49" t="b">
        <v>0</v>
      </c>
      <c r="D49" t="s">
        <v>315</v>
      </c>
      <c r="E49" t="s">
        <v>323</v>
      </c>
      <c r="F49" t="s">
        <v>307</v>
      </c>
      <c r="G49" t="s">
        <v>308</v>
      </c>
      <c r="H49" t="s">
        <v>309</v>
      </c>
      <c r="I49" t="s">
        <v>310</v>
      </c>
      <c r="J49" t="s">
        <v>310</v>
      </c>
      <c r="K49" t="s">
        <v>310</v>
      </c>
      <c r="L49" t="s">
        <v>310</v>
      </c>
      <c r="M49" t="s">
        <v>310</v>
      </c>
      <c r="N49" t="s">
        <v>310</v>
      </c>
      <c r="O49" s="3">
        <v>19.33363151550293</v>
      </c>
      <c r="P49" s="3">
        <v>19.33363151550293</v>
      </c>
      <c r="Q49" t="s">
        <v>310</v>
      </c>
      <c r="R49" t="s">
        <v>310</v>
      </c>
      <c r="S49" t="s">
        <v>310</v>
      </c>
      <c r="T49" t="s">
        <v>310</v>
      </c>
      <c r="U49" t="s">
        <v>310</v>
      </c>
      <c r="V49" t="s">
        <v>310</v>
      </c>
      <c r="W49" t="b">
        <v>1</v>
      </c>
      <c r="X49" s="3">
        <v>0.47734553595876639</v>
      </c>
      <c r="Y49" t="b">
        <v>1</v>
      </c>
      <c r="Z49">
        <v>3</v>
      </c>
      <c r="AA49">
        <v>13</v>
      </c>
      <c r="AB49" t="s">
        <v>311</v>
      </c>
      <c r="AC49" t="s">
        <v>310</v>
      </c>
      <c r="AD49" s="3">
        <v>0.98776239818172296</v>
      </c>
      <c r="AE49" s="3">
        <v>85.542892456054688</v>
      </c>
    </row>
    <row r="50" spans="1:31" x14ac:dyDescent="0.2">
      <c r="A50">
        <v>16</v>
      </c>
      <c r="B50" t="s">
        <v>326</v>
      </c>
      <c r="C50" t="b">
        <v>0</v>
      </c>
      <c r="D50" t="s">
        <v>317</v>
      </c>
      <c r="E50" t="s">
        <v>323</v>
      </c>
      <c r="F50" t="s">
        <v>307</v>
      </c>
      <c r="G50" t="s">
        <v>308</v>
      </c>
      <c r="H50" t="s">
        <v>309</v>
      </c>
      <c r="I50" t="s">
        <v>310</v>
      </c>
      <c r="J50" t="s">
        <v>310</v>
      </c>
      <c r="K50" t="s">
        <v>310</v>
      </c>
      <c r="L50" t="s">
        <v>310</v>
      </c>
      <c r="M50" t="s">
        <v>310</v>
      </c>
      <c r="N50" t="s">
        <v>310</v>
      </c>
      <c r="O50" s="3">
        <v>17.960479736328125</v>
      </c>
      <c r="P50" s="3">
        <v>17.960479736328125</v>
      </c>
      <c r="Q50" t="s">
        <v>310</v>
      </c>
      <c r="R50" t="s">
        <v>310</v>
      </c>
      <c r="S50" t="s">
        <v>310</v>
      </c>
      <c r="T50" t="s">
        <v>310</v>
      </c>
      <c r="U50" t="s">
        <v>310</v>
      </c>
      <c r="V50" t="s">
        <v>310</v>
      </c>
      <c r="W50" t="b">
        <v>1</v>
      </c>
      <c r="X50" s="3">
        <v>0.47734553595876639</v>
      </c>
      <c r="Y50" t="b">
        <v>1</v>
      </c>
      <c r="Z50">
        <v>3</v>
      </c>
      <c r="AA50">
        <v>11</v>
      </c>
      <c r="AB50" t="s">
        <v>311</v>
      </c>
      <c r="AC50" t="s">
        <v>310</v>
      </c>
      <c r="AD50" s="3">
        <v>0.98979154964190064</v>
      </c>
      <c r="AE50" s="3">
        <v>85.542892456054688</v>
      </c>
    </row>
    <row r="51" spans="1:31" x14ac:dyDescent="0.2">
      <c r="A51">
        <v>17</v>
      </c>
      <c r="B51" t="s">
        <v>327</v>
      </c>
      <c r="C51" t="b">
        <v>0</v>
      </c>
      <c r="D51" t="s">
        <v>319</v>
      </c>
      <c r="E51" t="s">
        <v>323</v>
      </c>
      <c r="F51" t="s">
        <v>307</v>
      </c>
      <c r="G51" t="s">
        <v>308</v>
      </c>
      <c r="H51" t="s">
        <v>309</v>
      </c>
      <c r="I51" t="s">
        <v>310</v>
      </c>
      <c r="J51" t="s">
        <v>310</v>
      </c>
      <c r="K51" t="s">
        <v>310</v>
      </c>
      <c r="L51" t="s">
        <v>310</v>
      </c>
      <c r="M51" t="s">
        <v>310</v>
      </c>
      <c r="N51" t="s">
        <v>310</v>
      </c>
      <c r="O51" s="3">
        <v>19.738191604614258</v>
      </c>
      <c r="P51" s="3">
        <v>19.738191604614258</v>
      </c>
      <c r="Q51" t="s">
        <v>310</v>
      </c>
      <c r="R51" t="s">
        <v>310</v>
      </c>
      <c r="S51" t="s">
        <v>310</v>
      </c>
      <c r="T51" t="s">
        <v>310</v>
      </c>
      <c r="U51" t="s">
        <v>310</v>
      </c>
      <c r="V51" t="s">
        <v>310</v>
      </c>
      <c r="W51" t="b">
        <v>1</v>
      </c>
      <c r="X51" s="3">
        <v>0.47734553595876639</v>
      </c>
      <c r="Y51" t="b">
        <v>1</v>
      </c>
      <c r="Z51">
        <v>3</v>
      </c>
      <c r="AA51">
        <v>13</v>
      </c>
      <c r="AB51" t="s">
        <v>311</v>
      </c>
      <c r="AC51" t="s">
        <v>310</v>
      </c>
      <c r="AD51" s="3">
        <v>0.98211279711419763</v>
      </c>
      <c r="AE51" s="3">
        <v>85.542892456054688</v>
      </c>
    </row>
    <row r="52" spans="1:31" x14ac:dyDescent="0.2">
      <c r="A52">
        <v>18</v>
      </c>
      <c r="B52" t="s">
        <v>328</v>
      </c>
      <c r="C52" t="b">
        <v>0</v>
      </c>
      <c r="D52" t="s">
        <v>321</v>
      </c>
      <c r="E52" t="s">
        <v>323</v>
      </c>
      <c r="F52" t="s">
        <v>307</v>
      </c>
      <c r="G52" t="s">
        <v>308</v>
      </c>
      <c r="H52" t="s">
        <v>309</v>
      </c>
      <c r="I52" t="s">
        <v>310</v>
      </c>
      <c r="J52" t="s">
        <v>310</v>
      </c>
      <c r="K52" t="s">
        <v>310</v>
      </c>
      <c r="L52" t="s">
        <v>310</v>
      </c>
      <c r="M52" t="s">
        <v>310</v>
      </c>
      <c r="N52" t="s">
        <v>310</v>
      </c>
      <c r="O52" s="3">
        <v>17.882034301757812</v>
      </c>
      <c r="P52" s="3">
        <v>17.882034301757812</v>
      </c>
      <c r="Q52" t="s">
        <v>310</v>
      </c>
      <c r="R52" t="s">
        <v>310</v>
      </c>
      <c r="S52" t="s">
        <v>310</v>
      </c>
      <c r="T52" t="s">
        <v>310</v>
      </c>
      <c r="U52" t="s">
        <v>310</v>
      </c>
      <c r="V52" t="s">
        <v>310</v>
      </c>
      <c r="W52" t="b">
        <v>1</v>
      </c>
      <c r="X52" s="3">
        <v>0.47734553595876639</v>
      </c>
      <c r="Y52" t="b">
        <v>1</v>
      </c>
      <c r="Z52">
        <v>3</v>
      </c>
      <c r="AA52">
        <v>11</v>
      </c>
      <c r="AB52" t="s">
        <v>311</v>
      </c>
      <c r="AC52" t="s">
        <v>310</v>
      </c>
      <c r="AD52" s="3">
        <v>0.98965702016911383</v>
      </c>
      <c r="AE52" s="3">
        <v>85.694023132324219</v>
      </c>
    </row>
    <row r="53" spans="1:31" x14ac:dyDescent="0.2">
      <c r="A53">
        <v>25</v>
      </c>
      <c r="B53" t="s">
        <v>329</v>
      </c>
      <c r="C53" t="b">
        <v>0</v>
      </c>
      <c r="D53" t="s">
        <v>330</v>
      </c>
      <c r="E53" t="s">
        <v>5</v>
      </c>
      <c r="F53" t="s">
        <v>307</v>
      </c>
      <c r="G53" t="s">
        <v>308</v>
      </c>
      <c r="H53" t="s">
        <v>309</v>
      </c>
      <c r="I53" t="s">
        <v>310</v>
      </c>
      <c r="J53" t="s">
        <v>310</v>
      </c>
      <c r="K53" t="s">
        <v>310</v>
      </c>
      <c r="L53" t="s">
        <v>310</v>
      </c>
      <c r="M53" t="s">
        <v>310</v>
      </c>
      <c r="N53" t="s">
        <v>310</v>
      </c>
      <c r="O53" s="3">
        <v>27.340215682983398</v>
      </c>
      <c r="P53" s="3">
        <v>27.276575088500977</v>
      </c>
      <c r="Q53" s="3">
        <v>5.8541245758533478E-2</v>
      </c>
      <c r="R53" t="s">
        <v>310</v>
      </c>
      <c r="S53" s="3">
        <v>10.199213981628418</v>
      </c>
      <c r="T53" s="3">
        <v>8.1825308501720428E-2</v>
      </c>
      <c r="U53" s="3">
        <v>4.7241862863302231E-2</v>
      </c>
      <c r="V53" t="s">
        <v>310</v>
      </c>
      <c r="W53" t="b">
        <v>1</v>
      </c>
      <c r="X53" s="3">
        <v>0.44977805903746582</v>
      </c>
      <c r="Y53" t="b">
        <v>1</v>
      </c>
      <c r="Z53">
        <v>3</v>
      </c>
      <c r="AA53">
        <v>21</v>
      </c>
      <c r="AB53" t="s">
        <v>311</v>
      </c>
      <c r="AC53" t="s">
        <v>310</v>
      </c>
      <c r="AD53" s="3">
        <v>0.96903052450287519</v>
      </c>
      <c r="AE53" s="3">
        <v>82.822502136230469</v>
      </c>
    </row>
    <row r="54" spans="1:31" x14ac:dyDescent="0.2">
      <c r="A54">
        <v>26</v>
      </c>
      <c r="B54" t="s">
        <v>331</v>
      </c>
      <c r="C54" t="b">
        <v>0</v>
      </c>
      <c r="D54" t="s">
        <v>332</v>
      </c>
      <c r="E54" t="s">
        <v>5</v>
      </c>
      <c r="F54" t="s">
        <v>307</v>
      </c>
      <c r="G54" t="s">
        <v>308</v>
      </c>
      <c r="H54" t="s">
        <v>309</v>
      </c>
      <c r="I54" t="s">
        <v>310</v>
      </c>
      <c r="J54" t="s">
        <v>310</v>
      </c>
      <c r="K54" t="s">
        <v>310</v>
      </c>
      <c r="L54" t="s">
        <v>310</v>
      </c>
      <c r="M54" t="s">
        <v>310</v>
      </c>
      <c r="N54" t="s">
        <v>310</v>
      </c>
      <c r="O54" s="3">
        <v>29.426069259643555</v>
      </c>
      <c r="P54" s="3">
        <v>29.285026550292969</v>
      </c>
      <c r="Q54" s="3">
        <v>0.1248859241604805</v>
      </c>
      <c r="R54" t="s">
        <v>310</v>
      </c>
      <c r="S54" s="3">
        <v>12.01558780670166</v>
      </c>
      <c r="T54" s="3">
        <v>0.12520614266395569</v>
      </c>
      <c r="U54" s="3">
        <v>7.2287797927856445E-2</v>
      </c>
      <c r="V54" t="s">
        <v>310</v>
      </c>
      <c r="W54" t="b">
        <v>1</v>
      </c>
      <c r="X54" s="3">
        <v>0.44977805903746582</v>
      </c>
      <c r="Y54" t="b">
        <v>1</v>
      </c>
      <c r="Z54">
        <v>3</v>
      </c>
      <c r="AA54">
        <v>23</v>
      </c>
      <c r="AB54" t="s">
        <v>311</v>
      </c>
      <c r="AC54" t="s">
        <v>310</v>
      </c>
      <c r="AD54" s="3">
        <v>0.97469186969920585</v>
      </c>
      <c r="AE54" s="3">
        <v>82.822502136230469</v>
      </c>
    </row>
    <row r="55" spans="1:31" x14ac:dyDescent="0.2">
      <c r="A55">
        <v>27</v>
      </c>
      <c r="B55" t="s">
        <v>333</v>
      </c>
      <c r="C55" t="b">
        <v>0</v>
      </c>
      <c r="D55" t="s">
        <v>334</v>
      </c>
      <c r="E55" t="s">
        <v>5</v>
      </c>
      <c r="F55" t="s">
        <v>307</v>
      </c>
      <c r="G55" t="s">
        <v>308</v>
      </c>
      <c r="H55" t="s">
        <v>309</v>
      </c>
      <c r="I55" t="s">
        <v>310</v>
      </c>
      <c r="J55" t="s">
        <v>310</v>
      </c>
      <c r="K55" t="s">
        <v>310</v>
      </c>
      <c r="L55" t="s">
        <v>310</v>
      </c>
      <c r="M55" t="s">
        <v>310</v>
      </c>
      <c r="N55" t="s">
        <v>310</v>
      </c>
      <c r="O55" s="3">
        <v>27.467781066894531</v>
      </c>
      <c r="P55" s="3">
        <v>27.373128890991211</v>
      </c>
      <c r="Q55" s="3">
        <v>9.1219328343868256E-2</v>
      </c>
      <c r="R55" t="s">
        <v>310</v>
      </c>
      <c r="S55" s="3">
        <v>9.8406457901000977</v>
      </c>
      <c r="T55" s="3">
        <v>9.545125812292099E-2</v>
      </c>
      <c r="U55" s="3">
        <v>5.510881170630455E-2</v>
      </c>
      <c r="V55" t="s">
        <v>310</v>
      </c>
      <c r="W55" t="b">
        <v>1</v>
      </c>
      <c r="X55" s="3">
        <v>0.44977805903746582</v>
      </c>
      <c r="Y55" t="b">
        <v>1</v>
      </c>
      <c r="Z55">
        <v>3</v>
      </c>
      <c r="AA55">
        <v>21</v>
      </c>
      <c r="AB55" t="s">
        <v>311</v>
      </c>
      <c r="AC55" t="s">
        <v>310</v>
      </c>
      <c r="AD55" s="3">
        <v>0.9882628179802424</v>
      </c>
      <c r="AE55" s="3">
        <v>82.822502136230469</v>
      </c>
    </row>
    <row r="56" spans="1:31" x14ac:dyDescent="0.2">
      <c r="A56">
        <v>28</v>
      </c>
      <c r="B56" t="s">
        <v>335</v>
      </c>
      <c r="C56" t="b">
        <v>0</v>
      </c>
      <c r="D56" t="s">
        <v>336</v>
      </c>
      <c r="E56" t="s">
        <v>5</v>
      </c>
      <c r="F56" t="s">
        <v>307</v>
      </c>
      <c r="G56" t="s">
        <v>308</v>
      </c>
      <c r="H56" t="s">
        <v>309</v>
      </c>
      <c r="I56" t="s">
        <v>310</v>
      </c>
      <c r="J56" t="s">
        <v>310</v>
      </c>
      <c r="K56" t="s">
        <v>310</v>
      </c>
      <c r="L56" t="s">
        <v>310</v>
      </c>
      <c r="M56" t="s">
        <v>310</v>
      </c>
      <c r="N56" t="s">
        <v>310</v>
      </c>
      <c r="O56" s="3">
        <v>30.033729553222656</v>
      </c>
      <c r="P56" s="3">
        <v>30.021036148071289</v>
      </c>
      <c r="Q56" s="3">
        <v>3.8723602890968323E-2</v>
      </c>
      <c r="R56" t="s">
        <v>310</v>
      </c>
      <c r="S56" s="3">
        <v>12.971953392028809</v>
      </c>
      <c r="T56" s="3">
        <v>5.5292617529630661E-2</v>
      </c>
      <c r="U56" s="3">
        <v>3.1923208385705948E-2</v>
      </c>
      <c r="V56" t="s">
        <v>310</v>
      </c>
      <c r="W56" t="b">
        <v>1</v>
      </c>
      <c r="X56" s="3">
        <v>0.44977805903746582</v>
      </c>
      <c r="Y56" t="b">
        <v>1</v>
      </c>
      <c r="Z56">
        <v>3</v>
      </c>
      <c r="AA56">
        <v>23</v>
      </c>
      <c r="AB56" t="s">
        <v>311</v>
      </c>
      <c r="AC56" t="s">
        <v>310</v>
      </c>
      <c r="AD56" s="3">
        <v>0.98362535661582273</v>
      </c>
      <c r="AE56" s="3">
        <v>82.822502136230469</v>
      </c>
    </row>
    <row r="57" spans="1:31" x14ac:dyDescent="0.2">
      <c r="A57">
        <v>29</v>
      </c>
      <c r="B57" t="s">
        <v>337</v>
      </c>
      <c r="C57" t="b">
        <v>0</v>
      </c>
      <c r="D57" t="s">
        <v>330</v>
      </c>
      <c r="E57" t="s">
        <v>323</v>
      </c>
      <c r="F57" t="s">
        <v>307</v>
      </c>
      <c r="G57" t="s">
        <v>308</v>
      </c>
      <c r="H57" t="s">
        <v>309</v>
      </c>
      <c r="I57" t="s">
        <v>310</v>
      </c>
      <c r="J57" t="s">
        <v>310</v>
      </c>
      <c r="K57" t="s">
        <v>310</v>
      </c>
      <c r="L57" t="s">
        <v>310</v>
      </c>
      <c r="M57" t="s">
        <v>310</v>
      </c>
      <c r="N57" t="s">
        <v>310</v>
      </c>
      <c r="O57" s="3">
        <v>17.015613555908203</v>
      </c>
      <c r="P57" s="3">
        <v>17.077360153198242</v>
      </c>
      <c r="Q57" s="3">
        <v>5.7169079780578613E-2</v>
      </c>
      <c r="R57" t="s">
        <v>310</v>
      </c>
      <c r="S57" t="s">
        <v>310</v>
      </c>
      <c r="T57" t="s">
        <v>310</v>
      </c>
      <c r="U57" t="s">
        <v>310</v>
      </c>
      <c r="V57" t="s">
        <v>310</v>
      </c>
      <c r="W57" t="b">
        <v>1</v>
      </c>
      <c r="X57" s="3">
        <v>0.47734553595876639</v>
      </c>
      <c r="Y57" t="b">
        <v>1</v>
      </c>
      <c r="Z57">
        <v>3</v>
      </c>
      <c r="AA57">
        <v>10</v>
      </c>
      <c r="AB57" t="s">
        <v>311</v>
      </c>
      <c r="AC57" t="s">
        <v>310</v>
      </c>
      <c r="AD57" s="3">
        <v>0.98417484502839891</v>
      </c>
      <c r="AE57" s="3">
        <v>85.240623474121094</v>
      </c>
    </row>
    <row r="58" spans="1:31" x14ac:dyDescent="0.2">
      <c r="A58">
        <v>30</v>
      </c>
      <c r="B58" t="s">
        <v>338</v>
      </c>
      <c r="C58" t="b">
        <v>0</v>
      </c>
      <c r="D58" t="s">
        <v>332</v>
      </c>
      <c r="E58" t="s">
        <v>323</v>
      </c>
      <c r="F58" t="s">
        <v>307</v>
      </c>
      <c r="G58" t="s">
        <v>308</v>
      </c>
      <c r="H58" t="s">
        <v>309</v>
      </c>
      <c r="I58" t="s">
        <v>310</v>
      </c>
      <c r="J58" t="s">
        <v>310</v>
      </c>
      <c r="K58" t="s">
        <v>310</v>
      </c>
      <c r="L58" t="s">
        <v>310</v>
      </c>
      <c r="M58" t="s">
        <v>310</v>
      </c>
      <c r="N58" t="s">
        <v>310</v>
      </c>
      <c r="O58" s="3">
        <v>17.277797698974609</v>
      </c>
      <c r="P58" s="3">
        <v>17.269437789916992</v>
      </c>
      <c r="Q58" s="3">
        <v>8.94889235496521E-3</v>
      </c>
      <c r="R58" t="s">
        <v>310</v>
      </c>
      <c r="S58" t="s">
        <v>310</v>
      </c>
      <c r="T58" t="s">
        <v>310</v>
      </c>
      <c r="U58" t="s">
        <v>310</v>
      </c>
      <c r="V58" t="s">
        <v>310</v>
      </c>
      <c r="W58" t="b">
        <v>1</v>
      </c>
      <c r="X58" s="3">
        <v>0.47734553595876639</v>
      </c>
      <c r="Y58" t="b">
        <v>1</v>
      </c>
      <c r="Z58">
        <v>3</v>
      </c>
      <c r="AA58">
        <v>10</v>
      </c>
      <c r="AB58" t="s">
        <v>311</v>
      </c>
      <c r="AC58" t="s">
        <v>310</v>
      </c>
      <c r="AD58" s="3">
        <v>0.98762103418807856</v>
      </c>
      <c r="AE58" s="3">
        <v>85.391754150390625</v>
      </c>
    </row>
    <row r="59" spans="1:31" x14ac:dyDescent="0.2">
      <c r="A59">
        <v>31</v>
      </c>
      <c r="B59" t="s">
        <v>339</v>
      </c>
      <c r="C59" t="b">
        <v>0</v>
      </c>
      <c r="D59" t="s">
        <v>334</v>
      </c>
      <c r="E59" t="s">
        <v>323</v>
      </c>
      <c r="F59" t="s">
        <v>307</v>
      </c>
      <c r="G59" t="s">
        <v>308</v>
      </c>
      <c r="H59" t="s">
        <v>309</v>
      </c>
      <c r="I59" t="s">
        <v>310</v>
      </c>
      <c r="J59" t="s">
        <v>310</v>
      </c>
      <c r="K59" t="s">
        <v>310</v>
      </c>
      <c r="L59" t="s">
        <v>310</v>
      </c>
      <c r="M59" t="s">
        <v>310</v>
      </c>
      <c r="N59" t="s">
        <v>310</v>
      </c>
      <c r="O59" s="3">
        <v>17.530838012695312</v>
      </c>
      <c r="P59" s="3">
        <v>17.532482147216797</v>
      </c>
      <c r="Q59" s="3">
        <v>2.8106538578867912E-2</v>
      </c>
      <c r="R59" t="s">
        <v>310</v>
      </c>
      <c r="S59" t="s">
        <v>310</v>
      </c>
      <c r="T59" t="s">
        <v>310</v>
      </c>
      <c r="U59" t="s">
        <v>310</v>
      </c>
      <c r="V59" t="s">
        <v>310</v>
      </c>
      <c r="W59" t="b">
        <v>1</v>
      </c>
      <c r="X59" s="3">
        <v>0.47734553595876639</v>
      </c>
      <c r="Y59" t="b">
        <v>1</v>
      </c>
      <c r="Z59">
        <v>3</v>
      </c>
      <c r="AA59">
        <v>11</v>
      </c>
      <c r="AB59" t="s">
        <v>311</v>
      </c>
      <c r="AC59" t="s">
        <v>310</v>
      </c>
      <c r="AD59" s="3">
        <v>0.98543355824594059</v>
      </c>
      <c r="AE59" s="3">
        <v>84.9383544921875</v>
      </c>
    </row>
    <row r="60" spans="1:31" x14ac:dyDescent="0.2">
      <c r="A60">
        <v>32</v>
      </c>
      <c r="B60" t="s">
        <v>340</v>
      </c>
      <c r="C60" t="b">
        <v>0</v>
      </c>
      <c r="D60" t="s">
        <v>336</v>
      </c>
      <c r="E60" t="s">
        <v>323</v>
      </c>
      <c r="F60" t="s">
        <v>307</v>
      </c>
      <c r="G60" t="s">
        <v>308</v>
      </c>
      <c r="H60" t="s">
        <v>309</v>
      </c>
      <c r="I60" t="s">
        <v>310</v>
      </c>
      <c r="J60" t="s">
        <v>310</v>
      </c>
      <c r="K60" t="s">
        <v>310</v>
      </c>
      <c r="L60" t="s">
        <v>310</v>
      </c>
      <c r="M60" t="s">
        <v>310</v>
      </c>
      <c r="N60" t="s">
        <v>310</v>
      </c>
      <c r="O60" s="3">
        <v>17.050163269042969</v>
      </c>
      <c r="P60" s="3">
        <v>17.049081802368164</v>
      </c>
      <c r="Q60" s="3">
        <v>3.9468422532081604E-2</v>
      </c>
      <c r="R60" t="s">
        <v>310</v>
      </c>
      <c r="S60" t="s">
        <v>310</v>
      </c>
      <c r="T60" t="s">
        <v>310</v>
      </c>
      <c r="U60" t="s">
        <v>310</v>
      </c>
      <c r="V60" t="s">
        <v>310</v>
      </c>
      <c r="W60" t="b">
        <v>1</v>
      </c>
      <c r="X60" s="3">
        <v>0.47734553595876639</v>
      </c>
      <c r="Y60" t="b">
        <v>1</v>
      </c>
      <c r="Z60">
        <v>3</v>
      </c>
      <c r="AA60">
        <v>10</v>
      </c>
      <c r="AB60" t="s">
        <v>311</v>
      </c>
      <c r="AC60" t="s">
        <v>310</v>
      </c>
      <c r="AD60" s="3">
        <v>0.9817290315782905</v>
      </c>
      <c r="AE60" s="3">
        <v>84.9383544921875</v>
      </c>
    </row>
    <row r="61" spans="1:31" x14ac:dyDescent="0.2">
      <c r="A61">
        <v>37</v>
      </c>
      <c r="B61" t="s">
        <v>341</v>
      </c>
      <c r="C61" t="b">
        <v>0</v>
      </c>
      <c r="D61" t="s">
        <v>330</v>
      </c>
      <c r="E61" t="s">
        <v>5</v>
      </c>
      <c r="F61" t="s">
        <v>307</v>
      </c>
      <c r="G61" t="s">
        <v>308</v>
      </c>
      <c r="H61" t="s">
        <v>309</v>
      </c>
      <c r="I61" t="s">
        <v>310</v>
      </c>
      <c r="J61" t="s">
        <v>310</v>
      </c>
      <c r="K61" t="s">
        <v>310</v>
      </c>
      <c r="L61" t="s">
        <v>310</v>
      </c>
      <c r="M61" t="s">
        <v>310</v>
      </c>
      <c r="N61" t="s">
        <v>310</v>
      </c>
      <c r="O61" s="3">
        <v>27.264490127563477</v>
      </c>
      <c r="P61" s="3">
        <v>27.276575088500977</v>
      </c>
      <c r="Q61" s="3">
        <v>5.8541245758533478E-2</v>
      </c>
      <c r="R61" t="s">
        <v>310</v>
      </c>
      <c r="S61" s="3">
        <v>10.199213981628418</v>
      </c>
      <c r="T61" s="3">
        <v>8.1825308501720428E-2</v>
      </c>
      <c r="U61" s="3">
        <v>4.7241862863302231E-2</v>
      </c>
      <c r="V61" t="s">
        <v>310</v>
      </c>
      <c r="W61" t="b">
        <v>1</v>
      </c>
      <c r="X61" s="3">
        <v>0.44977805903746582</v>
      </c>
      <c r="Y61" t="b">
        <v>1</v>
      </c>
      <c r="Z61">
        <v>3</v>
      </c>
      <c r="AA61">
        <v>21</v>
      </c>
      <c r="AB61" t="s">
        <v>311</v>
      </c>
      <c r="AC61" t="s">
        <v>310</v>
      </c>
      <c r="AD61" s="3">
        <v>0.97848272626859278</v>
      </c>
      <c r="AE61" s="3">
        <v>82.822502136230469</v>
      </c>
    </row>
    <row r="62" spans="1:31" x14ac:dyDescent="0.2">
      <c r="A62">
        <v>38</v>
      </c>
      <c r="B62" t="s">
        <v>342</v>
      </c>
      <c r="C62" t="b">
        <v>0</v>
      </c>
      <c r="D62" t="s">
        <v>332</v>
      </c>
      <c r="E62" t="s">
        <v>5</v>
      </c>
      <c r="F62" t="s">
        <v>307</v>
      </c>
      <c r="G62" t="s">
        <v>308</v>
      </c>
      <c r="H62" t="s">
        <v>309</v>
      </c>
      <c r="I62" t="s">
        <v>310</v>
      </c>
      <c r="J62" t="s">
        <v>310</v>
      </c>
      <c r="K62" t="s">
        <v>310</v>
      </c>
      <c r="L62" t="s">
        <v>310</v>
      </c>
      <c r="M62" t="s">
        <v>310</v>
      </c>
      <c r="N62" t="s">
        <v>310</v>
      </c>
      <c r="O62" s="3">
        <v>29.18848991394043</v>
      </c>
      <c r="P62" s="3">
        <v>29.285026550292969</v>
      </c>
      <c r="Q62" s="3">
        <v>0.1248859241604805</v>
      </c>
      <c r="R62" t="s">
        <v>310</v>
      </c>
      <c r="S62" s="3">
        <v>12.01558780670166</v>
      </c>
      <c r="T62" s="3">
        <v>0.12520614266395569</v>
      </c>
      <c r="U62" s="3">
        <v>7.2287797927856445E-2</v>
      </c>
      <c r="V62" t="s">
        <v>310</v>
      </c>
      <c r="W62" t="b">
        <v>1</v>
      </c>
      <c r="X62" s="3">
        <v>0.44977805903746582</v>
      </c>
      <c r="Y62" t="b">
        <v>1</v>
      </c>
      <c r="Z62">
        <v>3</v>
      </c>
      <c r="AA62">
        <v>22</v>
      </c>
      <c r="AB62" t="s">
        <v>311</v>
      </c>
      <c r="AC62" t="s">
        <v>310</v>
      </c>
      <c r="AD62" s="3">
        <v>0.9851064431920239</v>
      </c>
      <c r="AE62" s="3">
        <v>82.822502136230469</v>
      </c>
    </row>
    <row r="63" spans="1:31" x14ac:dyDescent="0.2">
      <c r="A63">
        <v>39</v>
      </c>
      <c r="B63" t="s">
        <v>343</v>
      </c>
      <c r="C63" t="b">
        <v>0</v>
      </c>
      <c r="D63" t="s">
        <v>334</v>
      </c>
      <c r="E63" t="s">
        <v>5</v>
      </c>
      <c r="F63" t="s">
        <v>307</v>
      </c>
      <c r="G63" t="s">
        <v>308</v>
      </c>
      <c r="H63" t="s">
        <v>309</v>
      </c>
      <c r="I63" t="s">
        <v>310</v>
      </c>
      <c r="J63" t="s">
        <v>310</v>
      </c>
      <c r="K63" t="s">
        <v>310</v>
      </c>
      <c r="L63" t="s">
        <v>310</v>
      </c>
      <c r="M63" t="s">
        <v>310</v>
      </c>
      <c r="N63" t="s">
        <v>310</v>
      </c>
      <c r="O63" s="3">
        <v>27.285781860351562</v>
      </c>
      <c r="P63" s="3">
        <v>27.373128890991211</v>
      </c>
      <c r="Q63" s="3">
        <v>9.1219328343868256E-2</v>
      </c>
      <c r="R63" t="s">
        <v>310</v>
      </c>
      <c r="S63" s="3">
        <v>9.8406457901000977</v>
      </c>
      <c r="T63" s="3">
        <v>9.545125812292099E-2</v>
      </c>
      <c r="U63" s="3">
        <v>5.510881170630455E-2</v>
      </c>
      <c r="V63" t="s">
        <v>310</v>
      </c>
      <c r="W63" t="b">
        <v>1</v>
      </c>
      <c r="X63" s="3">
        <v>0.44977805903746582</v>
      </c>
      <c r="Y63" t="b">
        <v>1</v>
      </c>
      <c r="Z63">
        <v>3</v>
      </c>
      <c r="AA63">
        <v>21</v>
      </c>
      <c r="AB63" t="s">
        <v>311</v>
      </c>
      <c r="AC63" t="s">
        <v>310</v>
      </c>
      <c r="AD63" s="3">
        <v>0.98327416254612821</v>
      </c>
      <c r="AE63" s="3">
        <v>82.822502136230469</v>
      </c>
    </row>
    <row r="64" spans="1:31" x14ac:dyDescent="0.2">
      <c r="A64">
        <v>40</v>
      </c>
      <c r="B64" t="s">
        <v>344</v>
      </c>
      <c r="C64" t="b">
        <v>0</v>
      </c>
      <c r="D64" t="s">
        <v>336</v>
      </c>
      <c r="E64" t="s">
        <v>5</v>
      </c>
      <c r="F64" t="s">
        <v>307</v>
      </c>
      <c r="G64" t="s">
        <v>308</v>
      </c>
      <c r="H64" t="s">
        <v>309</v>
      </c>
      <c r="I64" t="s">
        <v>310</v>
      </c>
      <c r="J64" t="s">
        <v>310</v>
      </c>
      <c r="K64" t="s">
        <v>310</v>
      </c>
      <c r="L64" t="s">
        <v>310</v>
      </c>
      <c r="M64" t="s">
        <v>310</v>
      </c>
      <c r="N64" t="s">
        <v>310</v>
      </c>
      <c r="O64" s="3">
        <v>29.977558135986328</v>
      </c>
      <c r="P64" s="3">
        <v>30.021036148071289</v>
      </c>
      <c r="Q64" s="3">
        <v>3.8723602890968323E-2</v>
      </c>
      <c r="R64" t="s">
        <v>310</v>
      </c>
      <c r="S64" s="3">
        <v>12.971953392028809</v>
      </c>
      <c r="T64" s="3">
        <v>5.5292617529630661E-2</v>
      </c>
      <c r="U64" s="3">
        <v>3.1923208385705948E-2</v>
      </c>
      <c r="V64" t="s">
        <v>310</v>
      </c>
      <c r="W64" t="b">
        <v>1</v>
      </c>
      <c r="X64" s="3">
        <v>0.44977805903746582</v>
      </c>
      <c r="Y64" t="b">
        <v>1</v>
      </c>
      <c r="Z64">
        <v>3</v>
      </c>
      <c r="AA64">
        <v>23</v>
      </c>
      <c r="AB64" t="s">
        <v>311</v>
      </c>
      <c r="AC64" t="s">
        <v>310</v>
      </c>
      <c r="AD64" s="3">
        <v>0.98553646996320787</v>
      </c>
      <c r="AE64" s="3">
        <v>82.822502136230469</v>
      </c>
    </row>
    <row r="65" spans="1:31" x14ac:dyDescent="0.2">
      <c r="A65">
        <v>41</v>
      </c>
      <c r="B65" t="s">
        <v>345</v>
      </c>
      <c r="C65" t="b">
        <v>0</v>
      </c>
      <c r="D65" t="s">
        <v>330</v>
      </c>
      <c r="E65" t="s">
        <v>323</v>
      </c>
      <c r="F65" t="s">
        <v>307</v>
      </c>
      <c r="G65" t="s">
        <v>308</v>
      </c>
      <c r="H65" t="s">
        <v>309</v>
      </c>
      <c r="I65" t="s">
        <v>310</v>
      </c>
      <c r="J65" t="s">
        <v>310</v>
      </c>
      <c r="K65" t="s">
        <v>310</v>
      </c>
      <c r="L65" t="s">
        <v>310</v>
      </c>
      <c r="M65" t="s">
        <v>310</v>
      </c>
      <c r="N65" t="s">
        <v>310</v>
      </c>
      <c r="O65" s="3">
        <v>17.088016510009766</v>
      </c>
      <c r="P65" s="3">
        <v>17.077360153198242</v>
      </c>
      <c r="Q65" s="3">
        <v>5.7169079780578613E-2</v>
      </c>
      <c r="R65" t="s">
        <v>310</v>
      </c>
      <c r="S65" t="s">
        <v>310</v>
      </c>
      <c r="T65" t="s">
        <v>310</v>
      </c>
      <c r="U65" t="s">
        <v>310</v>
      </c>
      <c r="V65" t="s">
        <v>310</v>
      </c>
      <c r="W65" t="b">
        <v>1</v>
      </c>
      <c r="X65" s="3">
        <v>0.47734553595876639</v>
      </c>
      <c r="Y65" t="b">
        <v>1</v>
      </c>
      <c r="Z65">
        <v>3</v>
      </c>
      <c r="AA65">
        <v>10</v>
      </c>
      <c r="AB65" t="s">
        <v>311</v>
      </c>
      <c r="AC65" t="s">
        <v>310</v>
      </c>
      <c r="AD65" s="3">
        <v>0.9834696232395983</v>
      </c>
      <c r="AE65" s="3">
        <v>85.240623474121094</v>
      </c>
    </row>
    <row r="66" spans="1:31" x14ac:dyDescent="0.2">
      <c r="A66">
        <v>42</v>
      </c>
      <c r="B66" t="s">
        <v>346</v>
      </c>
      <c r="C66" t="b">
        <v>0</v>
      </c>
      <c r="D66" t="s">
        <v>332</v>
      </c>
      <c r="E66" t="s">
        <v>323</v>
      </c>
      <c r="F66" t="s">
        <v>307</v>
      </c>
      <c r="G66" t="s">
        <v>308</v>
      </c>
      <c r="H66" t="s">
        <v>309</v>
      </c>
      <c r="I66" t="s">
        <v>310</v>
      </c>
      <c r="J66" t="s">
        <v>310</v>
      </c>
      <c r="K66" t="s">
        <v>310</v>
      </c>
      <c r="L66" t="s">
        <v>310</v>
      </c>
      <c r="M66" t="s">
        <v>310</v>
      </c>
      <c r="N66" t="s">
        <v>310</v>
      </c>
      <c r="O66" s="3">
        <v>17.259998321533203</v>
      </c>
      <c r="P66" s="3">
        <v>17.269437789916992</v>
      </c>
      <c r="Q66" s="3">
        <v>8.94889235496521E-3</v>
      </c>
      <c r="R66" t="s">
        <v>310</v>
      </c>
      <c r="S66" t="s">
        <v>310</v>
      </c>
      <c r="T66" t="s">
        <v>310</v>
      </c>
      <c r="U66" t="s">
        <v>310</v>
      </c>
      <c r="V66" t="s">
        <v>310</v>
      </c>
      <c r="W66" t="b">
        <v>1</v>
      </c>
      <c r="X66" s="3">
        <v>0.47734553595876639</v>
      </c>
      <c r="Y66" t="b">
        <v>1</v>
      </c>
      <c r="Z66">
        <v>3</v>
      </c>
      <c r="AA66">
        <v>11</v>
      </c>
      <c r="AB66" t="s">
        <v>311</v>
      </c>
      <c r="AC66" t="s">
        <v>310</v>
      </c>
      <c r="AD66" s="3">
        <v>0.9827196554353087</v>
      </c>
      <c r="AE66" s="3">
        <v>85.240623474121094</v>
      </c>
    </row>
    <row r="67" spans="1:31" x14ac:dyDescent="0.2">
      <c r="A67">
        <v>43</v>
      </c>
      <c r="B67" t="s">
        <v>347</v>
      </c>
      <c r="C67" t="b">
        <v>0</v>
      </c>
      <c r="D67" t="s">
        <v>334</v>
      </c>
      <c r="E67" t="s">
        <v>323</v>
      </c>
      <c r="F67" t="s">
        <v>307</v>
      </c>
      <c r="G67" t="s">
        <v>308</v>
      </c>
      <c r="H67" t="s">
        <v>309</v>
      </c>
      <c r="I67" t="s">
        <v>310</v>
      </c>
      <c r="J67" t="s">
        <v>310</v>
      </c>
      <c r="K67" t="s">
        <v>310</v>
      </c>
      <c r="L67" t="s">
        <v>310</v>
      </c>
      <c r="M67" t="s">
        <v>310</v>
      </c>
      <c r="N67" t="s">
        <v>310</v>
      </c>
      <c r="O67" s="3">
        <v>17.561374664306641</v>
      </c>
      <c r="P67" s="3">
        <v>17.532482147216797</v>
      </c>
      <c r="Q67" s="3">
        <v>2.8106538578867912E-2</v>
      </c>
      <c r="R67" t="s">
        <v>310</v>
      </c>
      <c r="S67" t="s">
        <v>310</v>
      </c>
      <c r="T67" t="s">
        <v>310</v>
      </c>
      <c r="U67" t="s">
        <v>310</v>
      </c>
      <c r="V67" t="s">
        <v>310</v>
      </c>
      <c r="W67" t="b">
        <v>1</v>
      </c>
      <c r="X67" s="3">
        <v>0.47734553595876639</v>
      </c>
      <c r="Y67" t="b">
        <v>1</v>
      </c>
      <c r="Z67">
        <v>3</v>
      </c>
      <c r="AA67">
        <v>11</v>
      </c>
      <c r="AB67" t="s">
        <v>311</v>
      </c>
      <c r="AC67" t="s">
        <v>310</v>
      </c>
      <c r="AD67" s="3">
        <v>0.99020534280139616</v>
      </c>
      <c r="AE67" s="3">
        <v>84.9383544921875</v>
      </c>
    </row>
    <row r="68" spans="1:31" x14ac:dyDescent="0.2">
      <c r="A68">
        <v>44</v>
      </c>
      <c r="B68" t="s">
        <v>348</v>
      </c>
      <c r="C68" t="b">
        <v>0</v>
      </c>
      <c r="D68" t="s">
        <v>336</v>
      </c>
      <c r="E68" t="s">
        <v>323</v>
      </c>
      <c r="F68" t="s">
        <v>307</v>
      </c>
      <c r="G68" t="s">
        <v>308</v>
      </c>
      <c r="H68" t="s">
        <v>309</v>
      </c>
      <c r="I68" t="s">
        <v>310</v>
      </c>
      <c r="J68" t="s">
        <v>310</v>
      </c>
      <c r="K68" t="s">
        <v>310</v>
      </c>
      <c r="L68" t="s">
        <v>310</v>
      </c>
      <c r="M68" t="s">
        <v>310</v>
      </c>
      <c r="N68" t="s">
        <v>310</v>
      </c>
      <c r="O68" s="3">
        <v>17.009084701538086</v>
      </c>
      <c r="P68" s="3">
        <v>17.049081802368164</v>
      </c>
      <c r="Q68" s="3">
        <v>3.9468422532081604E-2</v>
      </c>
      <c r="R68" t="s">
        <v>310</v>
      </c>
      <c r="S68" t="s">
        <v>310</v>
      </c>
      <c r="T68" t="s">
        <v>310</v>
      </c>
      <c r="U68" t="s">
        <v>310</v>
      </c>
      <c r="V68" t="s">
        <v>310</v>
      </c>
      <c r="W68" t="b">
        <v>1</v>
      </c>
      <c r="X68" s="3">
        <v>0.47734553595876639</v>
      </c>
      <c r="Y68" t="b">
        <v>1</v>
      </c>
      <c r="Z68">
        <v>3</v>
      </c>
      <c r="AA68">
        <v>11</v>
      </c>
      <c r="AB68" t="s">
        <v>311</v>
      </c>
      <c r="AC68" t="s">
        <v>310</v>
      </c>
      <c r="AD68" s="3">
        <v>0.98546702117924678</v>
      </c>
      <c r="AE68" s="3">
        <v>84.9383544921875</v>
      </c>
    </row>
    <row r="69" spans="1:31" x14ac:dyDescent="0.2">
      <c r="A69">
        <v>49</v>
      </c>
      <c r="B69" t="s">
        <v>349</v>
      </c>
      <c r="C69" t="b">
        <v>0</v>
      </c>
      <c r="D69" t="s">
        <v>330</v>
      </c>
      <c r="E69" t="s">
        <v>5</v>
      </c>
      <c r="F69" t="s">
        <v>307</v>
      </c>
      <c r="G69" t="s">
        <v>308</v>
      </c>
      <c r="H69" t="s">
        <v>309</v>
      </c>
      <c r="I69" t="s">
        <v>310</v>
      </c>
      <c r="J69" t="s">
        <v>310</v>
      </c>
      <c r="K69" t="s">
        <v>310</v>
      </c>
      <c r="L69" t="s">
        <v>310</v>
      </c>
      <c r="M69" t="s">
        <v>310</v>
      </c>
      <c r="N69" t="s">
        <v>310</v>
      </c>
      <c r="O69" s="3">
        <v>27.225019454956055</v>
      </c>
      <c r="P69" s="3">
        <v>27.276575088500977</v>
      </c>
      <c r="Q69" s="3">
        <v>5.8541245758533478E-2</v>
      </c>
      <c r="R69" t="s">
        <v>310</v>
      </c>
      <c r="S69" s="3">
        <v>10.199213981628418</v>
      </c>
      <c r="T69" s="3">
        <v>8.1825308501720428E-2</v>
      </c>
      <c r="U69" s="3">
        <v>4.7241862863302231E-2</v>
      </c>
      <c r="V69" t="s">
        <v>310</v>
      </c>
      <c r="W69" t="b">
        <v>1</v>
      </c>
      <c r="X69" s="3">
        <v>0.44977805903746582</v>
      </c>
      <c r="Y69" t="b">
        <v>1</v>
      </c>
      <c r="Z69">
        <v>3</v>
      </c>
      <c r="AA69">
        <v>20</v>
      </c>
      <c r="AB69" t="s">
        <v>311</v>
      </c>
      <c r="AC69" t="s">
        <v>310</v>
      </c>
      <c r="AD69" s="3">
        <v>0.98665114496665629</v>
      </c>
      <c r="AE69" s="3">
        <v>82.671371459960938</v>
      </c>
    </row>
    <row r="70" spans="1:31" x14ac:dyDescent="0.2">
      <c r="A70">
        <v>50</v>
      </c>
      <c r="B70" t="s">
        <v>350</v>
      </c>
      <c r="C70" t="b">
        <v>0</v>
      </c>
      <c r="D70" t="s">
        <v>332</v>
      </c>
      <c r="E70" t="s">
        <v>5</v>
      </c>
      <c r="F70" t="s">
        <v>307</v>
      </c>
      <c r="G70" t="s">
        <v>308</v>
      </c>
      <c r="H70" t="s">
        <v>309</v>
      </c>
      <c r="I70" t="s">
        <v>310</v>
      </c>
      <c r="J70" t="s">
        <v>310</v>
      </c>
      <c r="K70" t="s">
        <v>310</v>
      </c>
      <c r="L70" t="s">
        <v>310</v>
      </c>
      <c r="M70" t="s">
        <v>310</v>
      </c>
      <c r="N70" t="s">
        <v>310</v>
      </c>
      <c r="O70" s="3">
        <v>29.240522384643555</v>
      </c>
      <c r="P70" s="3">
        <v>29.285026550292969</v>
      </c>
      <c r="Q70" s="3">
        <v>0.1248859241604805</v>
      </c>
      <c r="R70" t="s">
        <v>310</v>
      </c>
      <c r="S70" s="3">
        <v>12.01558780670166</v>
      </c>
      <c r="T70" s="3">
        <v>0.12520614266395569</v>
      </c>
      <c r="U70" s="3">
        <v>7.2287797927856445E-2</v>
      </c>
      <c r="V70" t="s">
        <v>310</v>
      </c>
      <c r="W70" t="b">
        <v>1</v>
      </c>
      <c r="X70" s="3">
        <v>0.44977805903746582</v>
      </c>
      <c r="Y70" t="b">
        <v>1</v>
      </c>
      <c r="Z70">
        <v>3</v>
      </c>
      <c r="AA70">
        <v>22</v>
      </c>
      <c r="AB70" t="s">
        <v>311</v>
      </c>
      <c r="AC70" t="s">
        <v>310</v>
      </c>
      <c r="AD70" s="3">
        <v>0.97780931158735651</v>
      </c>
      <c r="AE70" s="3">
        <v>82.671371459960938</v>
      </c>
    </row>
    <row r="71" spans="1:31" x14ac:dyDescent="0.2">
      <c r="A71">
        <v>51</v>
      </c>
      <c r="B71" t="s">
        <v>351</v>
      </c>
      <c r="C71" t="b">
        <v>0</v>
      </c>
      <c r="D71" t="s">
        <v>334</v>
      </c>
      <c r="E71" t="s">
        <v>5</v>
      </c>
      <c r="F71" t="s">
        <v>307</v>
      </c>
      <c r="G71" t="s">
        <v>308</v>
      </c>
      <c r="H71" t="s">
        <v>309</v>
      </c>
      <c r="I71" t="s">
        <v>310</v>
      </c>
      <c r="J71" t="s">
        <v>310</v>
      </c>
      <c r="K71" t="s">
        <v>310</v>
      </c>
      <c r="L71" t="s">
        <v>310</v>
      </c>
      <c r="M71" t="s">
        <v>310</v>
      </c>
      <c r="N71" t="s">
        <v>310</v>
      </c>
      <c r="O71" s="3">
        <v>27.365821838378906</v>
      </c>
      <c r="P71" s="3">
        <v>27.373128890991211</v>
      </c>
      <c r="Q71" s="3">
        <v>9.1219328343868256E-2</v>
      </c>
      <c r="R71" t="s">
        <v>310</v>
      </c>
      <c r="S71" s="3">
        <v>9.8406457901000977</v>
      </c>
      <c r="T71" s="3">
        <v>9.545125812292099E-2</v>
      </c>
      <c r="U71" s="3">
        <v>5.510881170630455E-2</v>
      </c>
      <c r="V71" t="s">
        <v>310</v>
      </c>
      <c r="W71" t="b">
        <v>1</v>
      </c>
      <c r="X71" s="3">
        <v>0.44977805903746582</v>
      </c>
      <c r="Y71" t="b">
        <v>1</v>
      </c>
      <c r="Z71">
        <v>3</v>
      </c>
      <c r="AA71">
        <v>20</v>
      </c>
      <c r="AB71" t="s">
        <v>311</v>
      </c>
      <c r="AC71" t="s">
        <v>310</v>
      </c>
      <c r="AD71" s="3">
        <v>0.98735389467142787</v>
      </c>
      <c r="AE71" s="3">
        <v>82.671371459960938</v>
      </c>
    </row>
    <row r="72" spans="1:31" x14ac:dyDescent="0.2">
      <c r="A72">
        <v>52</v>
      </c>
      <c r="B72" t="s">
        <v>352</v>
      </c>
      <c r="C72" t="b">
        <v>0</v>
      </c>
      <c r="D72" t="s">
        <v>336</v>
      </c>
      <c r="E72" t="s">
        <v>5</v>
      </c>
      <c r="F72" t="s">
        <v>307</v>
      </c>
      <c r="G72" t="s">
        <v>308</v>
      </c>
      <c r="H72" t="s">
        <v>309</v>
      </c>
      <c r="I72" t="s">
        <v>310</v>
      </c>
      <c r="J72" t="s">
        <v>310</v>
      </c>
      <c r="K72" t="s">
        <v>310</v>
      </c>
      <c r="L72" t="s">
        <v>310</v>
      </c>
      <c r="M72" t="s">
        <v>310</v>
      </c>
      <c r="N72" t="s">
        <v>310</v>
      </c>
      <c r="O72" s="3">
        <v>30.05181884765625</v>
      </c>
      <c r="P72" s="3">
        <v>30.021036148071289</v>
      </c>
      <c r="Q72" s="3">
        <v>3.8723602890968323E-2</v>
      </c>
      <c r="R72" t="s">
        <v>310</v>
      </c>
      <c r="S72" s="3">
        <v>12.971953392028809</v>
      </c>
      <c r="T72" s="3">
        <v>5.5292617529630661E-2</v>
      </c>
      <c r="U72" s="3">
        <v>3.1923208385705948E-2</v>
      </c>
      <c r="V72" t="s">
        <v>310</v>
      </c>
      <c r="W72" t="b">
        <v>1</v>
      </c>
      <c r="X72" s="3">
        <v>0.44977805903746582</v>
      </c>
      <c r="Y72" t="b">
        <v>1</v>
      </c>
      <c r="Z72">
        <v>3</v>
      </c>
      <c r="AA72">
        <v>23</v>
      </c>
      <c r="AB72" t="s">
        <v>311</v>
      </c>
      <c r="AC72" t="s">
        <v>310</v>
      </c>
      <c r="AD72" s="3">
        <v>0.98397615882541634</v>
      </c>
      <c r="AE72" s="3">
        <v>82.671371459960938</v>
      </c>
    </row>
    <row r="73" spans="1:31" x14ac:dyDescent="0.2">
      <c r="A73">
        <v>53</v>
      </c>
      <c r="B73" t="s">
        <v>353</v>
      </c>
      <c r="C73" t="b">
        <v>0</v>
      </c>
      <c r="D73" t="s">
        <v>330</v>
      </c>
      <c r="E73" t="s">
        <v>323</v>
      </c>
      <c r="F73" t="s">
        <v>307</v>
      </c>
      <c r="G73" t="s">
        <v>308</v>
      </c>
      <c r="H73" t="s">
        <v>309</v>
      </c>
      <c r="I73" t="s">
        <v>310</v>
      </c>
      <c r="J73" t="s">
        <v>310</v>
      </c>
      <c r="K73" t="s">
        <v>310</v>
      </c>
      <c r="L73" t="s">
        <v>310</v>
      </c>
      <c r="M73" t="s">
        <v>310</v>
      </c>
      <c r="N73" t="s">
        <v>310</v>
      </c>
      <c r="O73" s="3">
        <v>17.128452301025391</v>
      </c>
      <c r="P73" s="3">
        <v>17.077360153198242</v>
      </c>
      <c r="Q73" s="3">
        <v>5.7169079780578613E-2</v>
      </c>
      <c r="R73" t="s">
        <v>310</v>
      </c>
      <c r="S73" t="s">
        <v>310</v>
      </c>
      <c r="T73" t="s">
        <v>310</v>
      </c>
      <c r="U73" t="s">
        <v>310</v>
      </c>
      <c r="V73" t="s">
        <v>310</v>
      </c>
      <c r="W73" t="b">
        <v>1</v>
      </c>
      <c r="X73" s="3">
        <v>0.47734553595876639</v>
      </c>
      <c r="Y73" t="b">
        <v>1</v>
      </c>
      <c r="Z73">
        <v>3</v>
      </c>
      <c r="AA73">
        <v>11</v>
      </c>
      <c r="AB73" t="s">
        <v>311</v>
      </c>
      <c r="AC73" t="s">
        <v>310</v>
      </c>
      <c r="AD73" s="3">
        <v>0.98274637584996138</v>
      </c>
      <c r="AE73" s="3">
        <v>85.240623474121094</v>
      </c>
    </row>
    <row r="74" spans="1:31" x14ac:dyDescent="0.2">
      <c r="A74">
        <v>54</v>
      </c>
      <c r="B74" t="s">
        <v>354</v>
      </c>
      <c r="C74" t="b">
        <v>0</v>
      </c>
      <c r="D74" t="s">
        <v>332</v>
      </c>
      <c r="E74" t="s">
        <v>323</v>
      </c>
      <c r="F74" t="s">
        <v>307</v>
      </c>
      <c r="G74" t="s">
        <v>308</v>
      </c>
      <c r="H74" t="s">
        <v>309</v>
      </c>
      <c r="I74" t="s">
        <v>310</v>
      </c>
      <c r="J74" t="s">
        <v>310</v>
      </c>
      <c r="K74" t="s">
        <v>310</v>
      </c>
      <c r="L74" t="s">
        <v>310</v>
      </c>
      <c r="M74" t="s">
        <v>310</v>
      </c>
      <c r="N74" t="s">
        <v>310</v>
      </c>
      <c r="O74" s="3">
        <v>17.27052116394043</v>
      </c>
      <c r="P74" s="3">
        <v>17.269437789916992</v>
      </c>
      <c r="Q74" s="3">
        <v>8.94889235496521E-3</v>
      </c>
      <c r="R74" t="s">
        <v>310</v>
      </c>
      <c r="S74" t="s">
        <v>310</v>
      </c>
      <c r="T74" t="s">
        <v>310</v>
      </c>
      <c r="U74" t="s">
        <v>310</v>
      </c>
      <c r="V74" t="s">
        <v>310</v>
      </c>
      <c r="W74" t="b">
        <v>1</v>
      </c>
      <c r="X74" s="3">
        <v>0.47734553595876639</v>
      </c>
      <c r="Y74" t="b">
        <v>1</v>
      </c>
      <c r="Z74">
        <v>3</v>
      </c>
      <c r="AA74">
        <v>10</v>
      </c>
      <c r="AB74" t="s">
        <v>311</v>
      </c>
      <c r="AC74" t="s">
        <v>310</v>
      </c>
      <c r="AD74" s="3">
        <v>0.98523881518481538</v>
      </c>
      <c r="AE74" s="3">
        <v>85.240623474121094</v>
      </c>
    </row>
    <row r="75" spans="1:31" x14ac:dyDescent="0.2">
      <c r="A75">
        <v>55</v>
      </c>
      <c r="B75" t="s">
        <v>355</v>
      </c>
      <c r="C75" t="b">
        <v>0</v>
      </c>
      <c r="D75" t="s">
        <v>334</v>
      </c>
      <c r="E75" t="s">
        <v>323</v>
      </c>
      <c r="F75" t="s">
        <v>307</v>
      </c>
      <c r="G75" t="s">
        <v>308</v>
      </c>
      <c r="H75" t="s">
        <v>309</v>
      </c>
      <c r="I75" t="s">
        <v>310</v>
      </c>
      <c r="J75" t="s">
        <v>310</v>
      </c>
      <c r="K75" t="s">
        <v>310</v>
      </c>
      <c r="L75" t="s">
        <v>310</v>
      </c>
      <c r="M75" t="s">
        <v>310</v>
      </c>
      <c r="N75" t="s">
        <v>310</v>
      </c>
      <c r="O75" s="3">
        <v>17.505233764648438</v>
      </c>
      <c r="P75" s="3">
        <v>17.532482147216797</v>
      </c>
      <c r="Q75" s="3">
        <v>2.8106538578867912E-2</v>
      </c>
      <c r="R75" t="s">
        <v>310</v>
      </c>
      <c r="S75" t="s">
        <v>310</v>
      </c>
      <c r="T75" t="s">
        <v>310</v>
      </c>
      <c r="U75" t="s">
        <v>310</v>
      </c>
      <c r="V75" t="s">
        <v>310</v>
      </c>
      <c r="W75" t="b">
        <v>1</v>
      </c>
      <c r="X75" s="3">
        <v>0.47734553595876639</v>
      </c>
      <c r="Y75" t="b">
        <v>1</v>
      </c>
      <c r="Z75">
        <v>3</v>
      </c>
      <c r="AA75">
        <v>11</v>
      </c>
      <c r="AB75" t="s">
        <v>311</v>
      </c>
      <c r="AC75" t="s">
        <v>310</v>
      </c>
      <c r="AD75" s="3">
        <v>0.98823051008891727</v>
      </c>
      <c r="AE75" s="3">
        <v>84.9383544921875</v>
      </c>
    </row>
    <row r="76" spans="1:31" x14ac:dyDescent="0.2">
      <c r="A76">
        <v>56</v>
      </c>
      <c r="B76" t="s">
        <v>356</v>
      </c>
      <c r="C76" t="b">
        <v>0</v>
      </c>
      <c r="D76" t="s">
        <v>336</v>
      </c>
      <c r="E76" t="s">
        <v>323</v>
      </c>
      <c r="F76" t="s">
        <v>307</v>
      </c>
      <c r="G76" t="s">
        <v>308</v>
      </c>
      <c r="H76" t="s">
        <v>309</v>
      </c>
      <c r="I76" t="s">
        <v>310</v>
      </c>
      <c r="J76" t="s">
        <v>310</v>
      </c>
      <c r="K76" t="s">
        <v>310</v>
      </c>
      <c r="L76" t="s">
        <v>310</v>
      </c>
      <c r="M76" t="s">
        <v>310</v>
      </c>
      <c r="N76" t="s">
        <v>310</v>
      </c>
      <c r="O76" s="3">
        <v>17.08799934387207</v>
      </c>
      <c r="P76" s="3">
        <v>17.049081802368164</v>
      </c>
      <c r="Q76" s="3">
        <v>3.9468422532081604E-2</v>
      </c>
      <c r="R76" t="s">
        <v>310</v>
      </c>
      <c r="S76" t="s">
        <v>310</v>
      </c>
      <c r="T76" t="s">
        <v>310</v>
      </c>
      <c r="U76" t="s">
        <v>310</v>
      </c>
      <c r="V76" t="s">
        <v>310</v>
      </c>
      <c r="W76" t="b">
        <v>1</v>
      </c>
      <c r="X76" s="3">
        <v>0.47734553595876639</v>
      </c>
      <c r="Y76" t="b">
        <v>1</v>
      </c>
      <c r="Z76">
        <v>3</v>
      </c>
      <c r="AA76">
        <v>11</v>
      </c>
      <c r="AB76" t="s">
        <v>311</v>
      </c>
      <c r="AC76" t="s">
        <v>310</v>
      </c>
      <c r="AD76" s="3">
        <v>0.98647796684310429</v>
      </c>
      <c r="AE76" s="3">
        <v>84.9383544921875</v>
      </c>
    </row>
    <row r="78" spans="1:31" x14ac:dyDescent="0.2">
      <c r="A78" t="s">
        <v>357</v>
      </c>
      <c r="B78" t="s">
        <v>358</v>
      </c>
    </row>
    <row r="79" spans="1:31" x14ac:dyDescent="0.2">
      <c r="A79" t="s">
        <v>359</v>
      </c>
      <c r="B79" t="s">
        <v>323</v>
      </c>
    </row>
    <row r="80" spans="1:31" x14ac:dyDescent="0.2">
      <c r="A80" t="s">
        <v>360</v>
      </c>
      <c r="B80" t="s">
        <v>361</v>
      </c>
    </row>
    <row r="81" spans="1:39" x14ac:dyDescent="0.2">
      <c r="A81" t="s">
        <v>362</v>
      </c>
      <c r="B81" t="s">
        <v>306</v>
      </c>
    </row>
    <row r="83" spans="1:39" x14ac:dyDescent="0.2">
      <c r="A83" t="s">
        <v>364</v>
      </c>
    </row>
    <row r="84" spans="1:39" x14ac:dyDescent="0.2">
      <c r="A84" t="s">
        <v>274</v>
      </c>
      <c r="B84" t="s">
        <v>275</v>
      </c>
      <c r="C84" t="s">
        <v>276</v>
      </c>
      <c r="D84" t="s">
        <v>277</v>
      </c>
      <c r="E84" t="s">
        <v>278</v>
      </c>
      <c r="F84" t="s">
        <v>279</v>
      </c>
      <c r="G84" t="s">
        <v>280</v>
      </c>
      <c r="H84" t="s">
        <v>281</v>
      </c>
      <c r="I84" t="s">
        <v>282</v>
      </c>
      <c r="J84" t="s">
        <v>283</v>
      </c>
      <c r="K84" t="s">
        <v>284</v>
      </c>
      <c r="L84" t="s">
        <v>285</v>
      </c>
      <c r="M84" t="s">
        <v>286</v>
      </c>
      <c r="N84" t="s">
        <v>287</v>
      </c>
      <c r="O84" t="s">
        <v>288</v>
      </c>
      <c r="P84" t="s">
        <v>289</v>
      </c>
      <c r="Q84" t="s">
        <v>290</v>
      </c>
      <c r="R84" t="s">
        <v>291</v>
      </c>
      <c r="S84" t="s">
        <v>292</v>
      </c>
      <c r="T84" t="s">
        <v>293</v>
      </c>
      <c r="U84" t="s">
        <v>294</v>
      </c>
      <c r="V84" t="s">
        <v>295</v>
      </c>
      <c r="W84" t="s">
        <v>296</v>
      </c>
      <c r="X84" t="s">
        <v>297</v>
      </c>
      <c r="Y84" t="s">
        <v>298</v>
      </c>
      <c r="Z84" t="s">
        <v>299</v>
      </c>
      <c r="AA84" t="s">
        <v>300</v>
      </c>
      <c r="AB84" t="s">
        <v>301</v>
      </c>
      <c r="AC84" t="s">
        <v>302</v>
      </c>
      <c r="AD84" t="s">
        <v>303</v>
      </c>
      <c r="AE84" t="s">
        <v>365</v>
      </c>
      <c r="AF84" t="s">
        <v>366</v>
      </c>
      <c r="AG84" t="s">
        <v>367</v>
      </c>
      <c r="AH84" t="s">
        <v>368</v>
      </c>
      <c r="AI84" t="s">
        <v>304</v>
      </c>
      <c r="AJ84" t="s">
        <v>369</v>
      </c>
      <c r="AK84" t="s">
        <v>370</v>
      </c>
      <c r="AL84" t="s">
        <v>371</v>
      </c>
      <c r="AM84" t="s">
        <v>372</v>
      </c>
    </row>
    <row r="85" spans="1:39" x14ac:dyDescent="0.2">
      <c r="A85">
        <v>2</v>
      </c>
      <c r="B85" t="s">
        <v>312</v>
      </c>
      <c r="C85" t="b">
        <v>0</v>
      </c>
      <c r="D85" t="s">
        <v>373</v>
      </c>
      <c r="E85" t="s">
        <v>323</v>
      </c>
      <c r="F85" t="s">
        <v>307</v>
      </c>
      <c r="G85" t="s">
        <v>308</v>
      </c>
      <c r="H85" t="s">
        <v>309</v>
      </c>
      <c r="I85" t="s">
        <v>310</v>
      </c>
      <c r="J85" t="s">
        <v>310</v>
      </c>
      <c r="K85" t="s">
        <v>310</v>
      </c>
      <c r="L85" t="s">
        <v>310</v>
      </c>
      <c r="M85" t="s">
        <v>310</v>
      </c>
      <c r="N85" t="s">
        <v>310</v>
      </c>
      <c r="O85" s="3">
        <v>19.627412796020508</v>
      </c>
      <c r="P85" s="3">
        <v>19.519393920898438</v>
      </c>
      <c r="Q85" s="3">
        <v>0.11092180758714676</v>
      </c>
      <c r="R85" t="s">
        <v>310</v>
      </c>
      <c r="S85" t="s">
        <v>310</v>
      </c>
      <c r="T85" t="s">
        <v>310</v>
      </c>
      <c r="U85" t="s">
        <v>310</v>
      </c>
      <c r="V85" t="s">
        <v>310</v>
      </c>
      <c r="W85" t="b">
        <v>1</v>
      </c>
      <c r="X85" s="3">
        <v>0.34373268347912023</v>
      </c>
      <c r="Y85" t="b">
        <v>1</v>
      </c>
      <c r="Z85">
        <v>3</v>
      </c>
      <c r="AA85">
        <v>13</v>
      </c>
      <c r="AB85" t="s">
        <v>311</v>
      </c>
      <c r="AC85" t="s">
        <v>310</v>
      </c>
      <c r="AD85" s="3">
        <v>0.96634012614330644</v>
      </c>
      <c r="AE85" t="s">
        <v>374</v>
      </c>
      <c r="AF85" t="s">
        <v>374</v>
      </c>
      <c r="AG85" t="s">
        <v>374</v>
      </c>
      <c r="AH85" t="s">
        <v>374</v>
      </c>
      <c r="AI85" s="3">
        <v>85.012069702148438</v>
      </c>
      <c r="AJ85" t="s">
        <v>374</v>
      </c>
      <c r="AK85" t="s">
        <v>310</v>
      </c>
      <c r="AL85" t="s">
        <v>374</v>
      </c>
      <c r="AM85" t="s">
        <v>310</v>
      </c>
    </row>
    <row r="86" spans="1:39" x14ac:dyDescent="0.2">
      <c r="A86">
        <v>3</v>
      </c>
      <c r="B86" t="s">
        <v>314</v>
      </c>
      <c r="C86" t="b">
        <v>0</v>
      </c>
      <c r="D86" t="s">
        <v>375</v>
      </c>
      <c r="E86" t="s">
        <v>323</v>
      </c>
      <c r="F86" t="s">
        <v>307</v>
      </c>
      <c r="G86" t="s">
        <v>308</v>
      </c>
      <c r="H86" t="s">
        <v>309</v>
      </c>
      <c r="I86" t="s">
        <v>310</v>
      </c>
      <c r="J86" t="s">
        <v>310</v>
      </c>
      <c r="K86" t="s">
        <v>310</v>
      </c>
      <c r="L86" t="s">
        <v>310</v>
      </c>
      <c r="M86" t="s">
        <v>310</v>
      </c>
      <c r="N86" t="s">
        <v>310</v>
      </c>
      <c r="O86" s="3">
        <v>19.50843620300293</v>
      </c>
      <c r="P86" s="3">
        <v>19.592939376831055</v>
      </c>
      <c r="Q86" s="3">
        <v>7.7477917075157166E-2</v>
      </c>
      <c r="R86" t="s">
        <v>310</v>
      </c>
      <c r="S86" t="s">
        <v>310</v>
      </c>
      <c r="T86" t="s">
        <v>310</v>
      </c>
      <c r="U86" t="s">
        <v>310</v>
      </c>
      <c r="V86" t="s">
        <v>310</v>
      </c>
      <c r="W86" t="b">
        <v>1</v>
      </c>
      <c r="X86" s="3">
        <v>0.34373268347912023</v>
      </c>
      <c r="Y86" t="b">
        <v>1</v>
      </c>
      <c r="Z86">
        <v>3</v>
      </c>
      <c r="AA86">
        <v>13</v>
      </c>
      <c r="AB86" t="s">
        <v>311</v>
      </c>
      <c r="AC86" t="s">
        <v>310</v>
      </c>
      <c r="AD86" s="3">
        <v>0.98259703535784815</v>
      </c>
      <c r="AE86" t="s">
        <v>374</v>
      </c>
      <c r="AF86" t="s">
        <v>374</v>
      </c>
      <c r="AG86" t="s">
        <v>374</v>
      </c>
      <c r="AH86" t="s">
        <v>374</v>
      </c>
      <c r="AI86" s="3">
        <v>85.161842346191406</v>
      </c>
      <c r="AJ86" t="s">
        <v>374</v>
      </c>
      <c r="AK86" t="s">
        <v>310</v>
      </c>
      <c r="AL86" t="s">
        <v>374</v>
      </c>
      <c r="AM86" t="s">
        <v>310</v>
      </c>
    </row>
    <row r="87" spans="1:39" x14ac:dyDescent="0.2">
      <c r="A87">
        <v>4</v>
      </c>
      <c r="B87" t="s">
        <v>316</v>
      </c>
      <c r="C87" t="b">
        <v>0</v>
      </c>
      <c r="D87" t="s">
        <v>376</v>
      </c>
      <c r="E87" t="s">
        <v>323</v>
      </c>
      <c r="F87" t="s">
        <v>307</v>
      </c>
      <c r="G87" t="s">
        <v>308</v>
      </c>
      <c r="H87" t="s">
        <v>309</v>
      </c>
      <c r="I87" t="s">
        <v>310</v>
      </c>
      <c r="J87" t="s">
        <v>310</v>
      </c>
      <c r="K87" t="s">
        <v>310</v>
      </c>
      <c r="L87" t="s">
        <v>310</v>
      </c>
      <c r="M87" t="s">
        <v>310</v>
      </c>
      <c r="N87" t="s">
        <v>310</v>
      </c>
      <c r="O87" s="3">
        <v>19.449150085449219</v>
      </c>
      <c r="P87" s="3">
        <v>19.51075553894043</v>
      </c>
      <c r="Q87" s="3">
        <v>6.0578241944313049E-2</v>
      </c>
      <c r="R87" t="s">
        <v>310</v>
      </c>
      <c r="S87" t="s">
        <v>310</v>
      </c>
      <c r="T87" t="s">
        <v>310</v>
      </c>
      <c r="U87" t="s">
        <v>310</v>
      </c>
      <c r="V87" t="s">
        <v>310</v>
      </c>
      <c r="W87" t="b">
        <v>1</v>
      </c>
      <c r="X87" s="3">
        <v>0.34373268347912023</v>
      </c>
      <c r="Y87" t="b">
        <v>1</v>
      </c>
      <c r="Z87">
        <v>3</v>
      </c>
      <c r="AA87">
        <v>12</v>
      </c>
      <c r="AB87" t="s">
        <v>311</v>
      </c>
      <c r="AC87" t="s">
        <v>310</v>
      </c>
      <c r="AD87" s="3">
        <v>0.98686882212970428</v>
      </c>
      <c r="AE87" t="s">
        <v>374</v>
      </c>
      <c r="AF87" t="s">
        <v>374</v>
      </c>
      <c r="AG87" t="s">
        <v>374</v>
      </c>
      <c r="AH87" t="s">
        <v>374</v>
      </c>
      <c r="AI87" s="3">
        <v>85.161842346191406</v>
      </c>
      <c r="AJ87" t="s">
        <v>374</v>
      </c>
      <c r="AK87" t="s">
        <v>310</v>
      </c>
      <c r="AL87" t="s">
        <v>374</v>
      </c>
      <c r="AM87" t="s">
        <v>310</v>
      </c>
    </row>
    <row r="88" spans="1:39" x14ac:dyDescent="0.2">
      <c r="A88">
        <v>5</v>
      </c>
      <c r="B88" t="s">
        <v>318</v>
      </c>
      <c r="C88" t="b">
        <v>0</v>
      </c>
      <c r="D88" t="s">
        <v>377</v>
      </c>
      <c r="E88" t="s">
        <v>323</v>
      </c>
      <c r="F88" t="s">
        <v>307</v>
      </c>
      <c r="G88" t="s">
        <v>308</v>
      </c>
      <c r="H88" t="s">
        <v>309</v>
      </c>
      <c r="I88" t="s">
        <v>310</v>
      </c>
      <c r="J88" t="s">
        <v>310</v>
      </c>
      <c r="K88" t="s">
        <v>310</v>
      </c>
      <c r="L88" t="s">
        <v>310</v>
      </c>
      <c r="M88" t="s">
        <v>310</v>
      </c>
      <c r="N88" t="s">
        <v>310</v>
      </c>
      <c r="O88" s="3">
        <v>24.345361709594727</v>
      </c>
      <c r="P88" s="3">
        <v>24.345148086547852</v>
      </c>
      <c r="Q88" s="3">
        <v>9.0073771774768829E-2</v>
      </c>
      <c r="R88" t="s">
        <v>310</v>
      </c>
      <c r="S88" t="s">
        <v>310</v>
      </c>
      <c r="T88" t="s">
        <v>310</v>
      </c>
      <c r="U88" t="s">
        <v>310</v>
      </c>
      <c r="V88" t="s">
        <v>310</v>
      </c>
      <c r="W88" t="b">
        <v>1</v>
      </c>
      <c r="X88" s="3">
        <v>0.34373268347912023</v>
      </c>
      <c r="Y88" t="b">
        <v>1</v>
      </c>
      <c r="Z88">
        <v>3</v>
      </c>
      <c r="AA88">
        <v>19</v>
      </c>
      <c r="AB88" t="s">
        <v>311</v>
      </c>
      <c r="AC88" t="s">
        <v>310</v>
      </c>
      <c r="AD88" s="3">
        <v>0.97214548308797832</v>
      </c>
      <c r="AE88" t="s">
        <v>374</v>
      </c>
      <c r="AF88" t="s">
        <v>374</v>
      </c>
      <c r="AG88" t="s">
        <v>374</v>
      </c>
      <c r="AH88" t="s">
        <v>374</v>
      </c>
      <c r="AI88" s="3">
        <v>85.161842346191406</v>
      </c>
      <c r="AJ88" t="s">
        <v>374</v>
      </c>
      <c r="AK88" t="s">
        <v>310</v>
      </c>
      <c r="AL88" t="s">
        <v>374</v>
      </c>
      <c r="AM88" t="s">
        <v>310</v>
      </c>
    </row>
    <row r="89" spans="1:39" x14ac:dyDescent="0.2">
      <c r="A89">
        <v>6</v>
      </c>
      <c r="B89" t="s">
        <v>320</v>
      </c>
      <c r="C89" t="b">
        <v>0</v>
      </c>
      <c r="D89" t="s">
        <v>378</v>
      </c>
      <c r="E89" t="s">
        <v>323</v>
      </c>
      <c r="F89" t="s">
        <v>307</v>
      </c>
      <c r="G89" t="s">
        <v>308</v>
      </c>
      <c r="H89" t="s">
        <v>309</v>
      </c>
      <c r="I89" t="s">
        <v>310</v>
      </c>
      <c r="J89" t="s">
        <v>310</v>
      </c>
      <c r="K89" t="s">
        <v>310</v>
      </c>
      <c r="L89" t="s">
        <v>310</v>
      </c>
      <c r="M89" t="s">
        <v>310</v>
      </c>
      <c r="N89" t="s">
        <v>310</v>
      </c>
      <c r="O89" s="3">
        <v>19.702043533325195</v>
      </c>
      <c r="P89" s="3">
        <v>19.847845077514648</v>
      </c>
      <c r="Q89" s="3">
        <v>0.13538604974746704</v>
      </c>
      <c r="R89" t="s">
        <v>310</v>
      </c>
      <c r="S89" t="s">
        <v>310</v>
      </c>
      <c r="T89" t="s">
        <v>310</v>
      </c>
      <c r="U89" t="s">
        <v>310</v>
      </c>
      <c r="V89" t="s">
        <v>310</v>
      </c>
      <c r="W89" t="b">
        <v>1</v>
      </c>
      <c r="X89" s="3">
        <v>0.34373268347912023</v>
      </c>
      <c r="Y89" t="b">
        <v>1</v>
      </c>
      <c r="Z89">
        <v>3</v>
      </c>
      <c r="AA89">
        <v>13</v>
      </c>
      <c r="AB89" t="s">
        <v>311</v>
      </c>
      <c r="AC89" t="s">
        <v>310</v>
      </c>
      <c r="AD89" s="3">
        <v>0.98800000073484884</v>
      </c>
      <c r="AE89" t="s">
        <v>374</v>
      </c>
      <c r="AF89" t="s">
        <v>374</v>
      </c>
      <c r="AG89" t="s">
        <v>374</v>
      </c>
      <c r="AH89" t="s">
        <v>374</v>
      </c>
      <c r="AI89" s="3">
        <v>85.161842346191406</v>
      </c>
      <c r="AJ89" t="s">
        <v>374</v>
      </c>
      <c r="AK89" t="s">
        <v>310</v>
      </c>
      <c r="AL89" t="s">
        <v>374</v>
      </c>
      <c r="AM89" t="s">
        <v>310</v>
      </c>
    </row>
    <row r="90" spans="1:39" x14ac:dyDescent="0.2">
      <c r="A90">
        <v>7</v>
      </c>
      <c r="B90" t="s">
        <v>379</v>
      </c>
      <c r="C90" t="b">
        <v>0</v>
      </c>
      <c r="D90" t="s">
        <v>380</v>
      </c>
      <c r="E90" t="s">
        <v>323</v>
      </c>
      <c r="F90" t="s">
        <v>307</v>
      </c>
      <c r="G90" t="s">
        <v>308</v>
      </c>
      <c r="H90" t="s">
        <v>309</v>
      </c>
      <c r="I90" t="s">
        <v>310</v>
      </c>
      <c r="J90" t="s">
        <v>310</v>
      </c>
      <c r="K90" t="s">
        <v>310</v>
      </c>
      <c r="L90" t="s">
        <v>310</v>
      </c>
      <c r="M90" t="s">
        <v>310</v>
      </c>
      <c r="N90" t="s">
        <v>310</v>
      </c>
      <c r="O90" s="3">
        <v>19.958921432495117</v>
      </c>
      <c r="P90" s="3">
        <v>19.954519271850586</v>
      </c>
      <c r="Q90" s="3">
        <v>3.0410494655370712E-2</v>
      </c>
      <c r="R90" t="s">
        <v>310</v>
      </c>
      <c r="S90" t="s">
        <v>310</v>
      </c>
      <c r="T90" t="s">
        <v>310</v>
      </c>
      <c r="U90" t="s">
        <v>310</v>
      </c>
      <c r="V90" t="s">
        <v>310</v>
      </c>
      <c r="W90" t="b">
        <v>1</v>
      </c>
      <c r="X90" s="3">
        <v>0.34373268347912023</v>
      </c>
      <c r="Y90" t="b">
        <v>1</v>
      </c>
      <c r="Z90">
        <v>3</v>
      </c>
      <c r="AA90">
        <v>15</v>
      </c>
      <c r="AB90" t="s">
        <v>311</v>
      </c>
      <c r="AC90" t="s">
        <v>310</v>
      </c>
      <c r="AD90" s="3">
        <v>0.96629526810019095</v>
      </c>
      <c r="AE90" t="s">
        <v>374</v>
      </c>
      <c r="AF90" t="s">
        <v>374</v>
      </c>
      <c r="AG90" t="s">
        <v>374</v>
      </c>
      <c r="AH90" t="s">
        <v>374</v>
      </c>
      <c r="AI90" s="3">
        <v>84.7125244140625</v>
      </c>
      <c r="AJ90" t="s">
        <v>374</v>
      </c>
      <c r="AK90" t="s">
        <v>310</v>
      </c>
      <c r="AL90" t="s">
        <v>374</v>
      </c>
      <c r="AM90" t="s">
        <v>310</v>
      </c>
    </row>
    <row r="91" spans="1:39" x14ac:dyDescent="0.2">
      <c r="A91">
        <v>13</v>
      </c>
      <c r="B91" t="s">
        <v>322</v>
      </c>
      <c r="C91" t="b">
        <v>0</v>
      </c>
      <c r="D91" t="s">
        <v>373</v>
      </c>
      <c r="E91" t="s">
        <v>323</v>
      </c>
      <c r="F91" t="s">
        <v>307</v>
      </c>
      <c r="G91" t="s">
        <v>308</v>
      </c>
      <c r="H91" t="s">
        <v>309</v>
      </c>
      <c r="I91" t="s">
        <v>310</v>
      </c>
      <c r="J91" t="s">
        <v>310</v>
      </c>
      <c r="K91" t="s">
        <v>310</v>
      </c>
      <c r="L91" t="s">
        <v>310</v>
      </c>
      <c r="M91" t="s">
        <v>310</v>
      </c>
      <c r="N91" t="s">
        <v>310</v>
      </c>
      <c r="O91" s="3">
        <v>19.524986267089844</v>
      </c>
      <c r="P91" s="3">
        <v>19.519393920898438</v>
      </c>
      <c r="Q91" s="3">
        <v>0.11092180758714676</v>
      </c>
      <c r="R91" t="s">
        <v>310</v>
      </c>
      <c r="S91" t="s">
        <v>310</v>
      </c>
      <c r="T91" t="s">
        <v>310</v>
      </c>
      <c r="U91" t="s">
        <v>310</v>
      </c>
      <c r="V91" t="s">
        <v>310</v>
      </c>
      <c r="W91" t="b">
        <v>1</v>
      </c>
      <c r="X91" s="3">
        <v>0.34373268347912023</v>
      </c>
      <c r="Y91" t="b">
        <v>1</v>
      </c>
      <c r="Z91">
        <v>3</v>
      </c>
      <c r="AA91">
        <v>14</v>
      </c>
      <c r="AB91" t="s">
        <v>311</v>
      </c>
      <c r="AC91" t="s">
        <v>310</v>
      </c>
      <c r="AD91" s="3">
        <v>0.97425675313056415</v>
      </c>
      <c r="AE91" t="s">
        <v>374</v>
      </c>
      <c r="AF91" t="s">
        <v>374</v>
      </c>
      <c r="AG91" t="s">
        <v>374</v>
      </c>
      <c r="AH91" t="s">
        <v>374</v>
      </c>
      <c r="AI91" s="3">
        <v>84.8623046875</v>
      </c>
      <c r="AJ91" t="s">
        <v>374</v>
      </c>
      <c r="AK91" t="s">
        <v>310</v>
      </c>
      <c r="AL91" t="s">
        <v>374</v>
      </c>
      <c r="AM91" t="s">
        <v>310</v>
      </c>
    </row>
    <row r="92" spans="1:39" x14ac:dyDescent="0.2">
      <c r="A92">
        <v>14</v>
      </c>
      <c r="B92" t="s">
        <v>324</v>
      </c>
      <c r="C92" t="b">
        <v>0</v>
      </c>
      <c r="D92" t="s">
        <v>375</v>
      </c>
      <c r="E92" t="s">
        <v>323</v>
      </c>
      <c r="F92" t="s">
        <v>307</v>
      </c>
      <c r="G92" t="s">
        <v>308</v>
      </c>
      <c r="H92" t="s">
        <v>309</v>
      </c>
      <c r="I92" t="s">
        <v>310</v>
      </c>
      <c r="J92" t="s">
        <v>310</v>
      </c>
      <c r="K92" t="s">
        <v>310</v>
      </c>
      <c r="L92" t="s">
        <v>310</v>
      </c>
      <c r="M92" t="s">
        <v>310</v>
      </c>
      <c r="N92" t="s">
        <v>310</v>
      </c>
      <c r="O92" s="3">
        <v>19.660633087158203</v>
      </c>
      <c r="P92" s="3">
        <v>19.592939376831055</v>
      </c>
      <c r="Q92" s="3">
        <v>7.7477917075157166E-2</v>
      </c>
      <c r="R92" t="s">
        <v>310</v>
      </c>
      <c r="S92" t="s">
        <v>310</v>
      </c>
      <c r="T92" t="s">
        <v>310</v>
      </c>
      <c r="U92" t="s">
        <v>310</v>
      </c>
      <c r="V92" t="s">
        <v>310</v>
      </c>
      <c r="W92" t="b">
        <v>1</v>
      </c>
      <c r="X92" s="3">
        <v>0.34373268347912023</v>
      </c>
      <c r="Y92" t="b">
        <v>1</v>
      </c>
      <c r="Z92">
        <v>3</v>
      </c>
      <c r="AA92">
        <v>14</v>
      </c>
      <c r="AB92" t="s">
        <v>311</v>
      </c>
      <c r="AC92" t="s">
        <v>310</v>
      </c>
      <c r="AD92" s="3">
        <v>0.983851173644816</v>
      </c>
      <c r="AE92" t="s">
        <v>374</v>
      </c>
      <c r="AF92" t="s">
        <v>374</v>
      </c>
      <c r="AG92" t="s">
        <v>374</v>
      </c>
      <c r="AH92" t="s">
        <v>374</v>
      </c>
      <c r="AI92" s="3">
        <v>85.012069702148438</v>
      </c>
      <c r="AJ92" t="s">
        <v>374</v>
      </c>
      <c r="AK92" t="s">
        <v>310</v>
      </c>
      <c r="AL92" t="s">
        <v>374</v>
      </c>
      <c r="AM92" t="s">
        <v>310</v>
      </c>
    </row>
    <row r="93" spans="1:39" x14ac:dyDescent="0.2">
      <c r="A93">
        <v>15</v>
      </c>
      <c r="B93" t="s">
        <v>325</v>
      </c>
      <c r="C93" t="b">
        <v>0</v>
      </c>
      <c r="D93" t="s">
        <v>376</v>
      </c>
      <c r="E93" t="s">
        <v>323</v>
      </c>
      <c r="F93" t="s">
        <v>307</v>
      </c>
      <c r="G93" t="s">
        <v>308</v>
      </c>
      <c r="H93" t="s">
        <v>309</v>
      </c>
      <c r="I93" t="s">
        <v>310</v>
      </c>
      <c r="J93" t="s">
        <v>310</v>
      </c>
      <c r="K93" t="s">
        <v>310</v>
      </c>
      <c r="L93" t="s">
        <v>310</v>
      </c>
      <c r="M93" t="s">
        <v>310</v>
      </c>
      <c r="N93" t="s">
        <v>310</v>
      </c>
      <c r="O93" s="3">
        <v>19.57025146484375</v>
      </c>
      <c r="P93" s="3">
        <v>19.51075553894043</v>
      </c>
      <c r="Q93" s="3">
        <v>6.0578241944313049E-2</v>
      </c>
      <c r="R93" t="s">
        <v>310</v>
      </c>
      <c r="S93" t="s">
        <v>310</v>
      </c>
      <c r="T93" t="s">
        <v>310</v>
      </c>
      <c r="U93" t="s">
        <v>310</v>
      </c>
      <c r="V93" t="s">
        <v>310</v>
      </c>
      <c r="W93" t="b">
        <v>1</v>
      </c>
      <c r="X93" s="3">
        <v>0.34373268347912023</v>
      </c>
      <c r="Y93" t="b">
        <v>1</v>
      </c>
      <c r="Z93">
        <v>3</v>
      </c>
      <c r="AA93">
        <v>14</v>
      </c>
      <c r="AB93" t="s">
        <v>311</v>
      </c>
      <c r="AC93" t="s">
        <v>310</v>
      </c>
      <c r="AD93" s="3">
        <v>0.9899666974939807</v>
      </c>
      <c r="AE93" t="s">
        <v>374</v>
      </c>
      <c r="AF93" t="s">
        <v>374</v>
      </c>
      <c r="AG93" t="s">
        <v>374</v>
      </c>
      <c r="AH93" t="s">
        <v>374</v>
      </c>
      <c r="AI93" s="3">
        <v>85.012069702148438</v>
      </c>
      <c r="AJ93" t="s">
        <v>374</v>
      </c>
      <c r="AK93" t="s">
        <v>310</v>
      </c>
      <c r="AL93" t="s">
        <v>374</v>
      </c>
      <c r="AM93" t="s">
        <v>310</v>
      </c>
    </row>
    <row r="94" spans="1:39" x14ac:dyDescent="0.2">
      <c r="A94">
        <v>16</v>
      </c>
      <c r="B94" t="s">
        <v>326</v>
      </c>
      <c r="C94" t="b">
        <v>0</v>
      </c>
      <c r="D94" t="s">
        <v>377</v>
      </c>
      <c r="E94" t="s">
        <v>323</v>
      </c>
      <c r="F94" t="s">
        <v>307</v>
      </c>
      <c r="G94" t="s">
        <v>308</v>
      </c>
      <c r="H94" t="s">
        <v>309</v>
      </c>
      <c r="I94" t="s">
        <v>310</v>
      </c>
      <c r="J94" t="s">
        <v>310</v>
      </c>
      <c r="K94" t="s">
        <v>310</v>
      </c>
      <c r="L94" t="s">
        <v>310</v>
      </c>
      <c r="M94" t="s">
        <v>310</v>
      </c>
      <c r="N94" t="s">
        <v>310</v>
      </c>
      <c r="O94" s="3">
        <v>24.435115814208984</v>
      </c>
      <c r="P94" s="3">
        <v>24.345148086547852</v>
      </c>
      <c r="Q94" s="3">
        <v>9.0073771774768829E-2</v>
      </c>
      <c r="R94" t="s">
        <v>310</v>
      </c>
      <c r="S94" t="s">
        <v>310</v>
      </c>
      <c r="T94" t="s">
        <v>310</v>
      </c>
      <c r="U94" t="s">
        <v>310</v>
      </c>
      <c r="V94" t="s">
        <v>310</v>
      </c>
      <c r="W94" t="b">
        <v>1</v>
      </c>
      <c r="X94" s="3">
        <v>0.34373268347912023</v>
      </c>
      <c r="Y94" t="b">
        <v>1</v>
      </c>
      <c r="Z94">
        <v>3</v>
      </c>
      <c r="AA94">
        <v>19</v>
      </c>
      <c r="AB94" t="s">
        <v>311</v>
      </c>
      <c r="AC94" t="s">
        <v>310</v>
      </c>
      <c r="AD94" s="3">
        <v>0.98835305636507798</v>
      </c>
      <c r="AE94" t="s">
        <v>374</v>
      </c>
      <c r="AF94" t="s">
        <v>374</v>
      </c>
      <c r="AG94" t="s">
        <v>374</v>
      </c>
      <c r="AH94" t="s">
        <v>374</v>
      </c>
      <c r="AI94" s="3">
        <v>85.012069702148438</v>
      </c>
      <c r="AJ94" t="s">
        <v>374</v>
      </c>
      <c r="AK94" t="s">
        <v>310</v>
      </c>
      <c r="AL94" t="s">
        <v>374</v>
      </c>
      <c r="AM94" t="s">
        <v>310</v>
      </c>
    </row>
    <row r="95" spans="1:39" x14ac:dyDescent="0.2">
      <c r="A95">
        <v>17</v>
      </c>
      <c r="B95" t="s">
        <v>327</v>
      </c>
      <c r="C95" t="b">
        <v>0</v>
      </c>
      <c r="D95" t="s">
        <v>378</v>
      </c>
      <c r="E95" t="s">
        <v>323</v>
      </c>
      <c r="F95" t="s">
        <v>307</v>
      </c>
      <c r="G95" t="s">
        <v>308</v>
      </c>
      <c r="H95" t="s">
        <v>309</v>
      </c>
      <c r="I95" t="s">
        <v>310</v>
      </c>
      <c r="J95" t="s">
        <v>310</v>
      </c>
      <c r="K95" t="s">
        <v>310</v>
      </c>
      <c r="L95" t="s">
        <v>310</v>
      </c>
      <c r="M95" t="s">
        <v>310</v>
      </c>
      <c r="N95" t="s">
        <v>310</v>
      </c>
      <c r="O95" s="3">
        <v>19.96959114074707</v>
      </c>
      <c r="P95" s="3">
        <v>19.847845077514648</v>
      </c>
      <c r="Q95" s="3">
        <v>0.13538604974746704</v>
      </c>
      <c r="R95" t="s">
        <v>310</v>
      </c>
      <c r="S95" t="s">
        <v>310</v>
      </c>
      <c r="T95" t="s">
        <v>310</v>
      </c>
      <c r="U95" t="s">
        <v>310</v>
      </c>
      <c r="V95" t="s">
        <v>310</v>
      </c>
      <c r="W95" t="b">
        <v>1</v>
      </c>
      <c r="X95" s="3">
        <v>0.34373268347912023</v>
      </c>
      <c r="Y95" t="b">
        <v>1</v>
      </c>
      <c r="Z95">
        <v>3</v>
      </c>
      <c r="AA95">
        <v>14</v>
      </c>
      <c r="AB95" t="s">
        <v>311</v>
      </c>
      <c r="AC95" t="s">
        <v>310</v>
      </c>
      <c r="AD95" s="3">
        <v>0.98740865725343685</v>
      </c>
      <c r="AE95" t="s">
        <v>374</v>
      </c>
      <c r="AF95" t="s">
        <v>374</v>
      </c>
      <c r="AG95" t="s">
        <v>374</v>
      </c>
      <c r="AH95" t="s">
        <v>374</v>
      </c>
      <c r="AI95" s="3">
        <v>85.012069702148438</v>
      </c>
      <c r="AJ95" t="s">
        <v>374</v>
      </c>
      <c r="AK95" t="s">
        <v>310</v>
      </c>
      <c r="AL95" t="s">
        <v>374</v>
      </c>
      <c r="AM95" t="s">
        <v>310</v>
      </c>
    </row>
    <row r="96" spans="1:39" x14ac:dyDescent="0.2">
      <c r="A96">
        <v>18</v>
      </c>
      <c r="B96" t="s">
        <v>328</v>
      </c>
      <c r="C96" t="b">
        <v>0</v>
      </c>
      <c r="D96" t="s">
        <v>380</v>
      </c>
      <c r="E96" t="s">
        <v>323</v>
      </c>
      <c r="F96" t="s">
        <v>307</v>
      </c>
      <c r="G96" t="s">
        <v>308</v>
      </c>
      <c r="H96" t="s">
        <v>309</v>
      </c>
      <c r="I96" t="s">
        <v>310</v>
      </c>
      <c r="J96" t="s">
        <v>310</v>
      </c>
      <c r="K96" t="s">
        <v>310</v>
      </c>
      <c r="L96" t="s">
        <v>310</v>
      </c>
      <c r="M96" t="s">
        <v>310</v>
      </c>
      <c r="N96" t="s">
        <v>310</v>
      </c>
      <c r="O96" s="3">
        <v>19.982486724853516</v>
      </c>
      <c r="P96" s="3">
        <v>19.954519271850586</v>
      </c>
      <c r="Q96" s="3">
        <v>3.0410494655370712E-2</v>
      </c>
      <c r="R96" t="s">
        <v>310</v>
      </c>
      <c r="S96" t="s">
        <v>310</v>
      </c>
      <c r="T96" t="s">
        <v>310</v>
      </c>
      <c r="U96" t="s">
        <v>310</v>
      </c>
      <c r="V96" t="s">
        <v>310</v>
      </c>
      <c r="W96" t="b">
        <v>1</v>
      </c>
      <c r="X96" s="3">
        <v>0.34373268347912023</v>
      </c>
      <c r="Y96" t="b">
        <v>1</v>
      </c>
      <c r="Z96">
        <v>3</v>
      </c>
      <c r="AA96">
        <v>14</v>
      </c>
      <c r="AB96" t="s">
        <v>311</v>
      </c>
      <c r="AC96" t="s">
        <v>310</v>
      </c>
      <c r="AD96" s="3">
        <v>0.98942101212341171</v>
      </c>
      <c r="AE96" t="s">
        <v>374</v>
      </c>
      <c r="AF96" t="s">
        <v>374</v>
      </c>
      <c r="AG96" t="s">
        <v>374</v>
      </c>
      <c r="AH96" t="s">
        <v>374</v>
      </c>
      <c r="AI96" s="3">
        <v>85.012069702148438</v>
      </c>
      <c r="AJ96" t="s">
        <v>374</v>
      </c>
      <c r="AK96" t="s">
        <v>310</v>
      </c>
      <c r="AL96" t="s">
        <v>374</v>
      </c>
      <c r="AM96" t="s">
        <v>310</v>
      </c>
    </row>
    <row r="97" spans="1:39" x14ac:dyDescent="0.2">
      <c r="A97">
        <v>25</v>
      </c>
      <c r="B97" t="s">
        <v>329</v>
      </c>
      <c r="C97" t="b">
        <v>0</v>
      </c>
      <c r="D97" t="s">
        <v>373</v>
      </c>
      <c r="E97" t="s">
        <v>323</v>
      </c>
      <c r="F97" t="s">
        <v>307</v>
      </c>
      <c r="G97" t="s">
        <v>308</v>
      </c>
      <c r="H97" t="s">
        <v>309</v>
      </c>
      <c r="I97" t="s">
        <v>310</v>
      </c>
      <c r="J97" t="s">
        <v>310</v>
      </c>
      <c r="K97" t="s">
        <v>310</v>
      </c>
      <c r="L97" t="s">
        <v>310</v>
      </c>
      <c r="M97" t="s">
        <v>310</v>
      </c>
      <c r="N97" t="s">
        <v>310</v>
      </c>
      <c r="O97" s="3">
        <v>19.405780792236328</v>
      </c>
      <c r="P97" s="3">
        <v>19.519393920898438</v>
      </c>
      <c r="Q97" s="3">
        <v>0.11092180758714676</v>
      </c>
      <c r="R97" t="s">
        <v>310</v>
      </c>
      <c r="S97" t="s">
        <v>310</v>
      </c>
      <c r="T97" t="s">
        <v>310</v>
      </c>
      <c r="U97" t="s">
        <v>310</v>
      </c>
      <c r="V97" t="s">
        <v>310</v>
      </c>
      <c r="W97" t="b">
        <v>1</v>
      </c>
      <c r="X97" s="3">
        <v>0.34373268347912023</v>
      </c>
      <c r="Y97" t="b">
        <v>1</v>
      </c>
      <c r="Z97">
        <v>3</v>
      </c>
      <c r="AA97">
        <v>13</v>
      </c>
      <c r="AB97" t="s">
        <v>311</v>
      </c>
      <c r="AC97" t="s">
        <v>310</v>
      </c>
      <c r="AD97" s="3">
        <v>0.96702890958065424</v>
      </c>
      <c r="AE97" t="s">
        <v>374</v>
      </c>
      <c r="AF97" t="s">
        <v>374</v>
      </c>
      <c r="AG97" t="s">
        <v>374</v>
      </c>
      <c r="AH97" t="s">
        <v>374</v>
      </c>
      <c r="AI97" s="3">
        <v>84.8623046875</v>
      </c>
      <c r="AJ97" t="s">
        <v>374</v>
      </c>
      <c r="AK97" t="s">
        <v>310</v>
      </c>
      <c r="AL97" t="s">
        <v>374</v>
      </c>
      <c r="AM97" t="s">
        <v>310</v>
      </c>
    </row>
    <row r="98" spans="1:39" x14ac:dyDescent="0.2">
      <c r="A98">
        <v>26</v>
      </c>
      <c r="B98" t="s">
        <v>331</v>
      </c>
      <c r="C98" t="b">
        <v>0</v>
      </c>
      <c r="D98" t="s">
        <v>375</v>
      </c>
      <c r="E98" t="s">
        <v>323</v>
      </c>
      <c r="F98" t="s">
        <v>307</v>
      </c>
      <c r="G98" t="s">
        <v>308</v>
      </c>
      <c r="H98" t="s">
        <v>309</v>
      </c>
      <c r="I98" t="s">
        <v>310</v>
      </c>
      <c r="J98" t="s">
        <v>310</v>
      </c>
      <c r="K98" t="s">
        <v>310</v>
      </c>
      <c r="L98" t="s">
        <v>310</v>
      </c>
      <c r="M98" t="s">
        <v>310</v>
      </c>
      <c r="N98" t="s">
        <v>310</v>
      </c>
      <c r="O98" s="3">
        <v>19.609745025634766</v>
      </c>
      <c r="P98" s="3">
        <v>19.592939376831055</v>
      </c>
      <c r="Q98" s="3">
        <v>7.7477917075157166E-2</v>
      </c>
      <c r="R98" t="s">
        <v>310</v>
      </c>
      <c r="S98" t="s">
        <v>310</v>
      </c>
      <c r="T98" t="s">
        <v>310</v>
      </c>
      <c r="U98" t="s">
        <v>310</v>
      </c>
      <c r="V98" t="s">
        <v>310</v>
      </c>
      <c r="W98" t="b">
        <v>1</v>
      </c>
      <c r="X98" s="3">
        <v>0.34373268347912023</v>
      </c>
      <c r="Y98" t="b">
        <v>1</v>
      </c>
      <c r="Z98">
        <v>3</v>
      </c>
      <c r="AA98">
        <v>13</v>
      </c>
      <c r="AB98" t="s">
        <v>311</v>
      </c>
      <c r="AC98" t="s">
        <v>310</v>
      </c>
      <c r="AD98" s="3">
        <v>0.97338464848403494</v>
      </c>
      <c r="AE98" t="s">
        <v>374</v>
      </c>
      <c r="AF98" t="s">
        <v>374</v>
      </c>
      <c r="AG98" t="s">
        <v>374</v>
      </c>
      <c r="AH98" t="s">
        <v>374</v>
      </c>
      <c r="AI98" s="3">
        <v>84.8623046875</v>
      </c>
      <c r="AJ98" t="s">
        <v>374</v>
      </c>
      <c r="AK98" t="s">
        <v>310</v>
      </c>
      <c r="AL98" t="s">
        <v>374</v>
      </c>
      <c r="AM98" t="s">
        <v>310</v>
      </c>
    </row>
    <row r="99" spans="1:39" x14ac:dyDescent="0.2">
      <c r="A99">
        <v>27</v>
      </c>
      <c r="B99" t="s">
        <v>333</v>
      </c>
      <c r="C99" t="b">
        <v>0</v>
      </c>
      <c r="D99" t="s">
        <v>376</v>
      </c>
      <c r="E99" t="s">
        <v>323</v>
      </c>
      <c r="F99" t="s">
        <v>307</v>
      </c>
      <c r="G99" t="s">
        <v>308</v>
      </c>
      <c r="H99" t="s">
        <v>309</v>
      </c>
      <c r="I99" t="s">
        <v>310</v>
      </c>
      <c r="J99" t="s">
        <v>310</v>
      </c>
      <c r="K99" t="s">
        <v>310</v>
      </c>
      <c r="L99" t="s">
        <v>310</v>
      </c>
      <c r="M99" t="s">
        <v>310</v>
      </c>
      <c r="N99" t="s">
        <v>310</v>
      </c>
      <c r="O99" s="3">
        <v>19.51286506652832</v>
      </c>
      <c r="P99" s="3">
        <v>19.51075553894043</v>
      </c>
      <c r="Q99" s="3">
        <v>6.0578241944313049E-2</v>
      </c>
      <c r="R99" t="s">
        <v>310</v>
      </c>
      <c r="S99" t="s">
        <v>310</v>
      </c>
      <c r="T99" t="s">
        <v>310</v>
      </c>
      <c r="U99" t="s">
        <v>310</v>
      </c>
      <c r="V99" t="s">
        <v>310</v>
      </c>
      <c r="W99" t="b">
        <v>1</v>
      </c>
      <c r="X99" s="3">
        <v>0.34373268347912023</v>
      </c>
      <c r="Y99" t="b">
        <v>1</v>
      </c>
      <c r="Z99">
        <v>3</v>
      </c>
      <c r="AA99">
        <v>13</v>
      </c>
      <c r="AB99" t="s">
        <v>311</v>
      </c>
      <c r="AC99" t="s">
        <v>310</v>
      </c>
      <c r="AD99" s="3">
        <v>0.98790726486754266</v>
      </c>
      <c r="AE99" t="s">
        <v>374</v>
      </c>
      <c r="AF99" t="s">
        <v>374</v>
      </c>
      <c r="AG99" t="s">
        <v>374</v>
      </c>
      <c r="AH99" t="s">
        <v>374</v>
      </c>
      <c r="AI99" s="3">
        <v>84.8623046875</v>
      </c>
      <c r="AJ99" t="s">
        <v>374</v>
      </c>
      <c r="AK99" t="s">
        <v>310</v>
      </c>
      <c r="AL99" t="s">
        <v>374</v>
      </c>
      <c r="AM99" t="s">
        <v>310</v>
      </c>
    </row>
    <row r="100" spans="1:39" x14ac:dyDescent="0.2">
      <c r="A100">
        <v>28</v>
      </c>
      <c r="B100" t="s">
        <v>335</v>
      </c>
      <c r="C100" t="b">
        <v>0</v>
      </c>
      <c r="D100" t="s">
        <v>377</v>
      </c>
      <c r="E100" t="s">
        <v>323</v>
      </c>
      <c r="F100" t="s">
        <v>307</v>
      </c>
      <c r="G100" t="s">
        <v>308</v>
      </c>
      <c r="H100" t="s">
        <v>309</v>
      </c>
      <c r="I100" t="s">
        <v>310</v>
      </c>
      <c r="J100" t="s">
        <v>310</v>
      </c>
      <c r="K100" t="s">
        <v>310</v>
      </c>
      <c r="L100" t="s">
        <v>310</v>
      </c>
      <c r="M100" t="s">
        <v>310</v>
      </c>
      <c r="N100" t="s">
        <v>310</v>
      </c>
      <c r="O100" s="3">
        <v>24.254968643188477</v>
      </c>
      <c r="P100" s="3">
        <v>24.345148086547852</v>
      </c>
      <c r="Q100" s="3">
        <v>9.0073771774768829E-2</v>
      </c>
      <c r="R100" t="s">
        <v>310</v>
      </c>
      <c r="S100" t="s">
        <v>310</v>
      </c>
      <c r="T100" t="s">
        <v>310</v>
      </c>
      <c r="U100" t="s">
        <v>310</v>
      </c>
      <c r="V100" t="s">
        <v>310</v>
      </c>
      <c r="W100" t="b">
        <v>1</v>
      </c>
      <c r="X100" s="3">
        <v>0.34373268347912023</v>
      </c>
      <c r="Y100" t="b">
        <v>1</v>
      </c>
      <c r="Z100">
        <v>3</v>
      </c>
      <c r="AA100">
        <v>18</v>
      </c>
      <c r="AB100" t="s">
        <v>311</v>
      </c>
      <c r="AC100" t="s">
        <v>310</v>
      </c>
      <c r="AD100" s="3">
        <v>0.98601643617383528</v>
      </c>
      <c r="AE100" t="s">
        <v>374</v>
      </c>
      <c r="AF100" t="s">
        <v>374</v>
      </c>
      <c r="AG100" t="s">
        <v>374</v>
      </c>
      <c r="AH100" t="s">
        <v>374</v>
      </c>
      <c r="AI100" s="3">
        <v>84.8623046875</v>
      </c>
      <c r="AJ100" t="s">
        <v>374</v>
      </c>
      <c r="AK100" t="s">
        <v>310</v>
      </c>
      <c r="AL100" t="s">
        <v>374</v>
      </c>
      <c r="AM100" t="s">
        <v>310</v>
      </c>
    </row>
    <row r="101" spans="1:39" x14ac:dyDescent="0.2">
      <c r="A101">
        <v>29</v>
      </c>
      <c r="B101" t="s">
        <v>337</v>
      </c>
      <c r="C101" t="b">
        <v>0</v>
      </c>
      <c r="D101" t="s">
        <v>378</v>
      </c>
      <c r="E101" t="s">
        <v>323</v>
      </c>
      <c r="F101" t="s">
        <v>307</v>
      </c>
      <c r="G101" t="s">
        <v>308</v>
      </c>
      <c r="H101" t="s">
        <v>309</v>
      </c>
      <c r="I101" t="s">
        <v>310</v>
      </c>
      <c r="J101" t="s">
        <v>310</v>
      </c>
      <c r="K101" t="s">
        <v>310</v>
      </c>
      <c r="L101" t="s">
        <v>310</v>
      </c>
      <c r="M101" t="s">
        <v>310</v>
      </c>
      <c r="N101" t="s">
        <v>310</v>
      </c>
      <c r="O101" s="3">
        <v>19.871898651123047</v>
      </c>
      <c r="P101" s="3">
        <v>19.847845077514648</v>
      </c>
      <c r="Q101" s="3">
        <v>0.13538604974746704</v>
      </c>
      <c r="R101" t="s">
        <v>310</v>
      </c>
      <c r="S101" t="s">
        <v>310</v>
      </c>
      <c r="T101" t="s">
        <v>310</v>
      </c>
      <c r="U101" t="s">
        <v>310</v>
      </c>
      <c r="V101" t="s">
        <v>310</v>
      </c>
      <c r="W101" t="b">
        <v>1</v>
      </c>
      <c r="X101" s="3">
        <v>0.34373268347912023</v>
      </c>
      <c r="Y101" t="b">
        <v>1</v>
      </c>
      <c r="Z101">
        <v>3</v>
      </c>
      <c r="AA101">
        <v>14</v>
      </c>
      <c r="AB101" t="s">
        <v>311</v>
      </c>
      <c r="AC101" t="s">
        <v>310</v>
      </c>
      <c r="AD101" s="3">
        <v>0.97863269830992727</v>
      </c>
      <c r="AE101" t="s">
        <v>374</v>
      </c>
      <c r="AF101" t="s">
        <v>374</v>
      </c>
      <c r="AG101" t="s">
        <v>374</v>
      </c>
      <c r="AH101" t="s">
        <v>374</v>
      </c>
      <c r="AI101" s="3">
        <v>84.8623046875</v>
      </c>
      <c r="AJ101" t="s">
        <v>374</v>
      </c>
      <c r="AK101" t="s">
        <v>310</v>
      </c>
      <c r="AL101" t="s">
        <v>374</v>
      </c>
      <c r="AM101" t="s">
        <v>310</v>
      </c>
    </row>
    <row r="102" spans="1:39" x14ac:dyDescent="0.2">
      <c r="A102">
        <v>30</v>
      </c>
      <c r="B102" t="s">
        <v>338</v>
      </c>
      <c r="C102" t="b">
        <v>0</v>
      </c>
      <c r="D102" t="s">
        <v>380</v>
      </c>
      <c r="E102" t="s">
        <v>323</v>
      </c>
      <c r="F102" t="s">
        <v>307</v>
      </c>
      <c r="G102" t="s">
        <v>308</v>
      </c>
      <c r="H102" t="s">
        <v>309</v>
      </c>
      <c r="I102" t="s">
        <v>310</v>
      </c>
      <c r="J102" t="s">
        <v>310</v>
      </c>
      <c r="K102" t="s">
        <v>310</v>
      </c>
      <c r="L102" t="s">
        <v>310</v>
      </c>
      <c r="M102" t="s">
        <v>310</v>
      </c>
      <c r="N102" t="s">
        <v>310</v>
      </c>
      <c r="O102" s="3">
        <v>19.922145843505859</v>
      </c>
      <c r="P102" s="3">
        <v>19.954519271850586</v>
      </c>
      <c r="Q102" s="3">
        <v>3.0410494655370712E-2</v>
      </c>
      <c r="R102" t="s">
        <v>310</v>
      </c>
      <c r="S102" t="s">
        <v>310</v>
      </c>
      <c r="T102" t="s">
        <v>310</v>
      </c>
      <c r="U102" t="s">
        <v>310</v>
      </c>
      <c r="V102" t="s">
        <v>310</v>
      </c>
      <c r="W102" t="b">
        <v>1</v>
      </c>
      <c r="X102" s="3">
        <v>0.34373268347912023</v>
      </c>
      <c r="Y102" t="b">
        <v>1</v>
      </c>
      <c r="Z102">
        <v>3</v>
      </c>
      <c r="AA102">
        <v>14</v>
      </c>
      <c r="AB102" t="s">
        <v>311</v>
      </c>
      <c r="AC102" t="s">
        <v>310</v>
      </c>
      <c r="AD102" s="3">
        <v>0.98356060165200543</v>
      </c>
      <c r="AE102" t="s">
        <v>374</v>
      </c>
      <c r="AF102" t="s">
        <v>374</v>
      </c>
      <c r="AG102" t="s">
        <v>374</v>
      </c>
      <c r="AH102" t="s">
        <v>374</v>
      </c>
      <c r="AI102" s="3">
        <v>84.8623046875</v>
      </c>
      <c r="AJ102" t="s">
        <v>374</v>
      </c>
      <c r="AK102" t="s">
        <v>310</v>
      </c>
      <c r="AL102" t="s">
        <v>374</v>
      </c>
      <c r="AM102" t="s">
        <v>310</v>
      </c>
    </row>
    <row r="103" spans="1:39" x14ac:dyDescent="0.2">
      <c r="A103">
        <v>37</v>
      </c>
      <c r="B103" t="s">
        <v>341</v>
      </c>
      <c r="C103" t="b">
        <v>0</v>
      </c>
      <c r="D103" t="s">
        <v>373</v>
      </c>
      <c r="E103" t="s">
        <v>5</v>
      </c>
      <c r="F103" t="s">
        <v>307</v>
      </c>
      <c r="G103" t="s">
        <v>308</v>
      </c>
      <c r="H103" t="s">
        <v>309</v>
      </c>
      <c r="I103" t="s">
        <v>310</v>
      </c>
      <c r="J103" t="s">
        <v>310</v>
      </c>
      <c r="K103" t="s">
        <v>310</v>
      </c>
      <c r="L103" s="3">
        <v>1</v>
      </c>
      <c r="M103" s="3">
        <v>0.55334150791168213</v>
      </c>
      <c r="N103" s="3">
        <v>1.8072021007537842</v>
      </c>
      <c r="O103" s="3">
        <v>32.841915130615234</v>
      </c>
      <c r="P103" s="3">
        <v>33.138931274414062</v>
      </c>
      <c r="Q103" s="3">
        <v>0.52092784643173218</v>
      </c>
      <c r="R103" t="s">
        <v>310</v>
      </c>
      <c r="S103" s="3">
        <v>13.619539260864258</v>
      </c>
      <c r="T103" s="3">
        <v>0.53260624408721924</v>
      </c>
      <c r="U103" s="3">
        <v>0.30750036239624023</v>
      </c>
      <c r="V103" s="3">
        <v>0</v>
      </c>
      <c r="W103" t="b">
        <v>1</v>
      </c>
      <c r="X103" s="3">
        <v>0.323772</v>
      </c>
      <c r="Y103" t="b">
        <v>1</v>
      </c>
      <c r="Z103">
        <v>3</v>
      </c>
      <c r="AA103">
        <v>27</v>
      </c>
      <c r="AB103" t="s">
        <v>311</v>
      </c>
      <c r="AC103" t="s">
        <v>310</v>
      </c>
      <c r="AD103" s="3">
        <v>0.96712267043780742</v>
      </c>
      <c r="AE103" t="s">
        <v>374</v>
      </c>
      <c r="AF103" t="s">
        <v>374</v>
      </c>
      <c r="AG103" t="s">
        <v>381</v>
      </c>
      <c r="AH103" t="s">
        <v>374</v>
      </c>
      <c r="AI103" s="3">
        <v>82.316177368164062</v>
      </c>
      <c r="AJ103" t="s">
        <v>374</v>
      </c>
      <c r="AK103" t="s">
        <v>310</v>
      </c>
      <c r="AL103" t="s">
        <v>374</v>
      </c>
      <c r="AM103" t="s">
        <v>310</v>
      </c>
    </row>
    <row r="104" spans="1:39" x14ac:dyDescent="0.2">
      <c r="A104">
        <v>38</v>
      </c>
      <c r="B104" t="s">
        <v>342</v>
      </c>
      <c r="C104" t="b">
        <v>0</v>
      </c>
      <c r="D104" t="s">
        <v>375</v>
      </c>
      <c r="E104" t="s">
        <v>5</v>
      </c>
      <c r="F104" t="s">
        <v>307</v>
      </c>
      <c r="G104" t="s">
        <v>308</v>
      </c>
      <c r="H104" t="s">
        <v>309</v>
      </c>
      <c r="I104" t="s">
        <v>310</v>
      </c>
      <c r="J104" t="s">
        <v>310</v>
      </c>
      <c r="K104" t="s">
        <v>310</v>
      </c>
      <c r="L104" s="3">
        <v>0.57723253965377808</v>
      </c>
      <c r="M104" s="3">
        <v>0.42777061462402344</v>
      </c>
      <c r="N104" s="3">
        <v>0.77891606092453003</v>
      </c>
      <c r="O104" s="3">
        <v>33.938785552978516</v>
      </c>
      <c r="P104" s="3">
        <v>34.005252838134766</v>
      </c>
      <c r="Q104" s="3">
        <v>0.2583259642124176</v>
      </c>
      <c r="R104" t="s">
        <v>310</v>
      </c>
      <c r="S104" s="3">
        <v>14.412314414978027</v>
      </c>
      <c r="T104" s="3">
        <v>0.26969450712203979</v>
      </c>
      <c r="U104" s="3">
        <v>0.15570820868015289</v>
      </c>
      <c r="V104" s="3">
        <v>0.79277545213699341</v>
      </c>
      <c r="W104" t="b">
        <v>1</v>
      </c>
      <c r="X104" s="3">
        <v>0.323772</v>
      </c>
      <c r="Y104" t="b">
        <v>1</v>
      </c>
      <c r="Z104">
        <v>3</v>
      </c>
      <c r="AA104">
        <v>27</v>
      </c>
      <c r="AB104" t="s">
        <v>311</v>
      </c>
      <c r="AC104" t="s">
        <v>310</v>
      </c>
      <c r="AD104" s="3">
        <v>0.97646353513518658</v>
      </c>
      <c r="AE104" t="s">
        <v>374</v>
      </c>
      <c r="AF104" t="s">
        <v>374</v>
      </c>
      <c r="AG104" t="s">
        <v>374</v>
      </c>
      <c r="AH104" t="s">
        <v>374</v>
      </c>
      <c r="AI104" s="3">
        <v>82.316177368164062</v>
      </c>
      <c r="AJ104" t="s">
        <v>374</v>
      </c>
      <c r="AK104" t="s">
        <v>310</v>
      </c>
      <c r="AL104" t="s">
        <v>374</v>
      </c>
      <c r="AM104" t="s">
        <v>310</v>
      </c>
    </row>
    <row r="105" spans="1:39" x14ac:dyDescent="0.2">
      <c r="A105">
        <v>39</v>
      </c>
      <c r="B105" t="s">
        <v>343</v>
      </c>
      <c r="C105" t="b">
        <v>0</v>
      </c>
      <c r="D105" t="s">
        <v>376</v>
      </c>
      <c r="E105" t="s">
        <v>5</v>
      </c>
      <c r="F105" t="s">
        <v>307</v>
      </c>
      <c r="G105" t="s">
        <v>308</v>
      </c>
      <c r="H105" t="s">
        <v>309</v>
      </c>
      <c r="I105" t="s">
        <v>310</v>
      </c>
      <c r="J105" t="s">
        <v>310</v>
      </c>
      <c r="K105" t="s">
        <v>310</v>
      </c>
      <c r="L105" s="3">
        <v>1.1884118318557739</v>
      </c>
      <c r="M105" s="3">
        <v>0.97779667377471924</v>
      </c>
      <c r="N105" s="3">
        <v>1.4443930387496948</v>
      </c>
      <c r="O105" s="3">
        <v>32.979438781738281</v>
      </c>
      <c r="P105" s="3">
        <v>32.881259918212891</v>
      </c>
      <c r="Q105" s="3">
        <v>0.16478343307971954</v>
      </c>
      <c r="R105" t="s">
        <v>310</v>
      </c>
      <c r="S105" s="3">
        <v>13.370504379272461</v>
      </c>
      <c r="T105" s="3">
        <v>0.17556567490100861</v>
      </c>
      <c r="U105" s="3">
        <v>0.10136288404464722</v>
      </c>
      <c r="V105" s="3">
        <v>-0.24903488159179688</v>
      </c>
      <c r="W105" t="b">
        <v>1</v>
      </c>
      <c r="X105" s="3">
        <v>0.323772</v>
      </c>
      <c r="Y105" t="b">
        <v>1</v>
      </c>
      <c r="Z105">
        <v>3</v>
      </c>
      <c r="AA105">
        <v>27</v>
      </c>
      <c r="AB105" t="s">
        <v>311</v>
      </c>
      <c r="AC105" t="s">
        <v>310</v>
      </c>
      <c r="AD105" s="3">
        <v>0.98495534537313845</v>
      </c>
      <c r="AE105" t="s">
        <v>374</v>
      </c>
      <c r="AF105" t="s">
        <v>374</v>
      </c>
      <c r="AG105" t="s">
        <v>374</v>
      </c>
      <c r="AH105" t="s">
        <v>374</v>
      </c>
      <c r="AI105" s="3">
        <v>82.316177368164062</v>
      </c>
      <c r="AJ105" t="s">
        <v>374</v>
      </c>
      <c r="AK105" t="s">
        <v>310</v>
      </c>
      <c r="AL105" t="s">
        <v>374</v>
      </c>
      <c r="AM105" t="s">
        <v>310</v>
      </c>
    </row>
    <row r="106" spans="1:39" x14ac:dyDescent="0.2">
      <c r="A106">
        <v>40</v>
      </c>
      <c r="B106" t="s">
        <v>344</v>
      </c>
      <c r="C106" t="b">
        <v>0</v>
      </c>
      <c r="D106" t="s">
        <v>377</v>
      </c>
      <c r="E106" t="s">
        <v>5</v>
      </c>
      <c r="F106" t="s">
        <v>307</v>
      </c>
      <c r="G106" t="s">
        <v>308</v>
      </c>
      <c r="H106" t="s">
        <v>309</v>
      </c>
      <c r="I106" t="s">
        <v>310</v>
      </c>
      <c r="J106" t="s">
        <v>310</v>
      </c>
      <c r="K106" t="s">
        <v>310</v>
      </c>
      <c r="L106" t="s">
        <v>310</v>
      </c>
      <c r="M106" t="s">
        <v>310</v>
      </c>
      <c r="N106" t="s">
        <v>310</v>
      </c>
      <c r="O106" t="s">
        <v>382</v>
      </c>
      <c r="P106" t="s">
        <v>310</v>
      </c>
      <c r="Q106" t="s">
        <v>310</v>
      </c>
      <c r="R106" t="s">
        <v>310</v>
      </c>
      <c r="S106" t="s">
        <v>310</v>
      </c>
      <c r="T106" t="s">
        <v>310</v>
      </c>
      <c r="U106" t="s">
        <v>310</v>
      </c>
      <c r="V106" t="s">
        <v>310</v>
      </c>
      <c r="W106" t="b">
        <v>1</v>
      </c>
      <c r="X106" s="3">
        <v>0.323772</v>
      </c>
      <c r="Y106" t="b">
        <v>1</v>
      </c>
      <c r="Z106">
        <v>3</v>
      </c>
      <c r="AA106">
        <v>8</v>
      </c>
      <c r="AB106" t="s">
        <v>383</v>
      </c>
      <c r="AC106" t="s">
        <v>310</v>
      </c>
      <c r="AD106" s="3">
        <v>0</v>
      </c>
      <c r="AE106" t="s">
        <v>381</v>
      </c>
      <c r="AF106" t="s">
        <v>374</v>
      </c>
      <c r="AG106" t="s">
        <v>374</v>
      </c>
      <c r="AH106" t="s">
        <v>374</v>
      </c>
      <c r="AI106" s="3">
        <v>60.000198364257812</v>
      </c>
      <c r="AJ106" t="s">
        <v>374</v>
      </c>
      <c r="AK106" t="s">
        <v>310</v>
      </c>
      <c r="AL106" t="s">
        <v>374</v>
      </c>
      <c r="AM106" t="s">
        <v>310</v>
      </c>
    </row>
    <row r="107" spans="1:39" x14ac:dyDescent="0.2">
      <c r="A107">
        <v>41</v>
      </c>
      <c r="B107" t="s">
        <v>345</v>
      </c>
      <c r="C107" t="b">
        <v>0</v>
      </c>
      <c r="D107" t="s">
        <v>378</v>
      </c>
      <c r="E107" t="s">
        <v>5</v>
      </c>
      <c r="F107" t="s">
        <v>307</v>
      </c>
      <c r="G107" t="s">
        <v>308</v>
      </c>
      <c r="H107" t="s">
        <v>309</v>
      </c>
      <c r="I107" t="s">
        <v>310</v>
      </c>
      <c r="J107" t="s">
        <v>310</v>
      </c>
      <c r="K107" t="s">
        <v>310</v>
      </c>
      <c r="L107" s="3">
        <v>0.10335704684257507</v>
      </c>
      <c r="M107" s="3">
        <v>5.3556304425001144E-2</v>
      </c>
      <c r="N107" s="3">
        <v>0.19946631789207458</v>
      </c>
      <c r="O107" s="3">
        <v>36.925712585449219</v>
      </c>
      <c r="P107" s="3">
        <v>36.741676330566406</v>
      </c>
      <c r="Q107" s="3">
        <v>0.57601869106292725</v>
      </c>
      <c r="R107" t="s">
        <v>310</v>
      </c>
      <c r="S107" s="3">
        <v>16.893831253051758</v>
      </c>
      <c r="T107" s="3">
        <v>0.59171521663665771</v>
      </c>
      <c r="U107" s="3">
        <v>0.34162694215774536</v>
      </c>
      <c r="V107" s="3">
        <v>3.2742912769317627</v>
      </c>
      <c r="W107" t="b">
        <v>1</v>
      </c>
      <c r="X107" s="3">
        <v>0.323772</v>
      </c>
      <c r="Y107" t="b">
        <v>1</v>
      </c>
      <c r="Z107">
        <v>3</v>
      </c>
      <c r="AA107">
        <v>30</v>
      </c>
      <c r="AB107" t="s">
        <v>311</v>
      </c>
      <c r="AC107" t="s">
        <v>310</v>
      </c>
      <c r="AD107" s="3">
        <v>0.95989753279107726</v>
      </c>
      <c r="AE107" t="s">
        <v>374</v>
      </c>
      <c r="AF107" t="s">
        <v>374</v>
      </c>
      <c r="AG107" t="s">
        <v>381</v>
      </c>
      <c r="AH107" t="s">
        <v>381</v>
      </c>
      <c r="AI107" s="3">
        <v>82.316177368164062</v>
      </c>
      <c r="AJ107" t="s">
        <v>374</v>
      </c>
      <c r="AK107" s="3">
        <v>87.258651733398438</v>
      </c>
      <c r="AL107" t="s">
        <v>374</v>
      </c>
      <c r="AM107" t="s">
        <v>310</v>
      </c>
    </row>
    <row r="108" spans="1:39" x14ac:dyDescent="0.2">
      <c r="A108">
        <v>42</v>
      </c>
      <c r="B108" t="s">
        <v>346</v>
      </c>
      <c r="C108" t="b">
        <v>0</v>
      </c>
      <c r="D108" t="s">
        <v>380</v>
      </c>
      <c r="E108" t="s">
        <v>5</v>
      </c>
      <c r="F108" t="s">
        <v>307</v>
      </c>
      <c r="G108" t="s">
        <v>308</v>
      </c>
      <c r="H108" t="s">
        <v>309</v>
      </c>
      <c r="I108" t="s">
        <v>310</v>
      </c>
      <c r="J108" t="s">
        <v>310</v>
      </c>
      <c r="K108" t="s">
        <v>310</v>
      </c>
      <c r="L108" s="3">
        <v>9.8779529333114624E-2</v>
      </c>
      <c r="M108" s="3">
        <v>7.2726219892501831E-2</v>
      </c>
      <c r="N108" s="3">
        <v>0.13416612148284912</v>
      </c>
      <c r="O108" s="3">
        <v>37.025173187255859</v>
      </c>
      <c r="P108" s="3">
        <v>36.913700103759766</v>
      </c>
      <c r="Q108" s="3">
        <v>0.27388870716094971</v>
      </c>
      <c r="R108" t="s">
        <v>310</v>
      </c>
      <c r="S108" s="3">
        <v>16.959182739257812</v>
      </c>
      <c r="T108" s="3">
        <v>0.2755717933177948</v>
      </c>
      <c r="U108" s="3">
        <v>0.1591014564037323</v>
      </c>
      <c r="V108" s="3">
        <v>3.339644193649292</v>
      </c>
      <c r="W108" t="b">
        <v>1</v>
      </c>
      <c r="X108" s="3">
        <v>0.323772</v>
      </c>
      <c r="Y108" t="b">
        <v>1</v>
      </c>
      <c r="Z108">
        <v>3</v>
      </c>
      <c r="AA108">
        <v>31</v>
      </c>
      <c r="AB108" t="s">
        <v>311</v>
      </c>
      <c r="AC108" t="s">
        <v>310</v>
      </c>
      <c r="AD108" s="3">
        <v>0.96321701140304994</v>
      </c>
      <c r="AE108" t="s">
        <v>374</v>
      </c>
      <c r="AF108" t="s">
        <v>374</v>
      </c>
      <c r="AG108" t="s">
        <v>374</v>
      </c>
      <c r="AH108" t="s">
        <v>381</v>
      </c>
      <c r="AI108" s="3">
        <v>82.316177368164062</v>
      </c>
      <c r="AJ108" t="s">
        <v>374</v>
      </c>
      <c r="AK108" s="3">
        <v>87.408416748046875</v>
      </c>
      <c r="AL108" t="s">
        <v>374</v>
      </c>
      <c r="AM108" t="s">
        <v>310</v>
      </c>
    </row>
    <row r="109" spans="1:39" x14ac:dyDescent="0.2">
      <c r="A109">
        <v>49</v>
      </c>
      <c r="B109" t="s">
        <v>349</v>
      </c>
      <c r="C109" t="b">
        <v>0</v>
      </c>
      <c r="D109" t="s">
        <v>373</v>
      </c>
      <c r="E109" t="s">
        <v>5</v>
      </c>
      <c r="F109" t="s">
        <v>307</v>
      </c>
      <c r="G109" t="s">
        <v>308</v>
      </c>
      <c r="H109" t="s">
        <v>309</v>
      </c>
      <c r="I109" t="s">
        <v>310</v>
      </c>
      <c r="J109" t="s">
        <v>310</v>
      </c>
      <c r="K109" t="s">
        <v>310</v>
      </c>
      <c r="L109" s="3">
        <v>1</v>
      </c>
      <c r="M109" s="3">
        <v>0.55334150791168213</v>
      </c>
      <c r="N109" s="3">
        <v>1.8072021007537842</v>
      </c>
      <c r="O109" s="3">
        <v>33.740432739257812</v>
      </c>
      <c r="P109" s="3">
        <v>33.138931274414062</v>
      </c>
      <c r="Q109" s="3">
        <v>0.52092784643173218</v>
      </c>
      <c r="R109" t="s">
        <v>310</v>
      </c>
      <c r="S109" s="3">
        <v>13.619539260864258</v>
      </c>
      <c r="T109" s="3">
        <v>0.53260624408721924</v>
      </c>
      <c r="U109" s="3">
        <v>0.30750036239624023</v>
      </c>
      <c r="V109" s="3">
        <v>0</v>
      </c>
      <c r="W109" t="b">
        <v>1</v>
      </c>
      <c r="X109" s="3">
        <v>0.323772</v>
      </c>
      <c r="Y109" t="b">
        <v>1</v>
      </c>
      <c r="Z109">
        <v>3</v>
      </c>
      <c r="AA109">
        <v>27</v>
      </c>
      <c r="AB109" t="s">
        <v>311</v>
      </c>
      <c r="AC109" t="s">
        <v>310</v>
      </c>
      <c r="AD109" s="3">
        <v>0.9826816857749644</v>
      </c>
      <c r="AE109" t="s">
        <v>374</v>
      </c>
      <c r="AF109" t="s">
        <v>374</v>
      </c>
      <c r="AG109" t="s">
        <v>381</v>
      </c>
      <c r="AH109" t="s">
        <v>374</v>
      </c>
      <c r="AI109" s="3">
        <v>82.316177368164062</v>
      </c>
      <c r="AJ109" t="s">
        <v>374</v>
      </c>
      <c r="AK109" t="s">
        <v>310</v>
      </c>
      <c r="AL109" t="s">
        <v>381</v>
      </c>
      <c r="AM109" t="s">
        <v>310</v>
      </c>
    </row>
    <row r="110" spans="1:39" x14ac:dyDescent="0.2">
      <c r="A110">
        <v>50</v>
      </c>
      <c r="B110" t="s">
        <v>350</v>
      </c>
      <c r="C110" t="b">
        <v>0</v>
      </c>
      <c r="D110" t="s">
        <v>375</v>
      </c>
      <c r="E110" t="s">
        <v>5</v>
      </c>
      <c r="F110" t="s">
        <v>307</v>
      </c>
      <c r="G110" t="s">
        <v>308</v>
      </c>
      <c r="H110" t="s">
        <v>309</v>
      </c>
      <c r="I110" t="s">
        <v>310</v>
      </c>
      <c r="J110" t="s">
        <v>310</v>
      </c>
      <c r="K110" t="s">
        <v>310</v>
      </c>
      <c r="L110" s="3">
        <v>0.57723253965377808</v>
      </c>
      <c r="M110" s="3">
        <v>0.42777061462402344</v>
      </c>
      <c r="N110" s="3">
        <v>0.77891606092453003</v>
      </c>
      <c r="O110" s="3">
        <v>33.786655426025391</v>
      </c>
      <c r="P110" s="3">
        <v>34.005252838134766</v>
      </c>
      <c r="Q110" s="3">
        <v>0.2583259642124176</v>
      </c>
      <c r="R110" t="s">
        <v>310</v>
      </c>
      <c r="S110" s="3">
        <v>14.412314414978027</v>
      </c>
      <c r="T110" s="3">
        <v>0.26969450712203979</v>
      </c>
      <c r="U110" s="3">
        <v>0.15570820868015289</v>
      </c>
      <c r="V110" s="3">
        <v>0.79277545213699341</v>
      </c>
      <c r="W110" t="b">
        <v>1</v>
      </c>
      <c r="X110" s="3">
        <v>0.323772</v>
      </c>
      <c r="Y110" t="b">
        <v>1</v>
      </c>
      <c r="Z110">
        <v>3</v>
      </c>
      <c r="AA110">
        <v>27</v>
      </c>
      <c r="AB110" t="s">
        <v>311</v>
      </c>
      <c r="AC110" t="s">
        <v>310</v>
      </c>
      <c r="AD110" s="3">
        <v>0.97316629383632669</v>
      </c>
      <c r="AE110" t="s">
        <v>374</v>
      </c>
      <c r="AF110" t="s">
        <v>374</v>
      </c>
      <c r="AG110" t="s">
        <v>374</v>
      </c>
      <c r="AH110" t="s">
        <v>374</v>
      </c>
      <c r="AI110" s="3">
        <v>82.316177368164062</v>
      </c>
      <c r="AJ110" t="s">
        <v>374</v>
      </c>
      <c r="AK110" t="s">
        <v>310</v>
      </c>
      <c r="AL110" t="s">
        <v>374</v>
      </c>
      <c r="AM110" t="s">
        <v>310</v>
      </c>
    </row>
    <row r="111" spans="1:39" x14ac:dyDescent="0.2">
      <c r="A111">
        <v>51</v>
      </c>
      <c r="B111" t="s">
        <v>351</v>
      </c>
      <c r="C111" t="b">
        <v>0</v>
      </c>
      <c r="D111" t="s">
        <v>376</v>
      </c>
      <c r="E111" t="s">
        <v>5</v>
      </c>
      <c r="F111" t="s">
        <v>307</v>
      </c>
      <c r="G111" t="s">
        <v>308</v>
      </c>
      <c r="H111" t="s">
        <v>309</v>
      </c>
      <c r="I111" t="s">
        <v>310</v>
      </c>
      <c r="J111" t="s">
        <v>310</v>
      </c>
      <c r="K111" t="s">
        <v>310</v>
      </c>
      <c r="L111" s="3">
        <v>1.1884118318557739</v>
      </c>
      <c r="M111" s="3">
        <v>0.97779667377471924</v>
      </c>
      <c r="N111" s="3">
        <v>1.4443930387496948</v>
      </c>
      <c r="O111" s="3">
        <v>32.973323822021484</v>
      </c>
      <c r="P111" s="3">
        <v>32.881259918212891</v>
      </c>
      <c r="Q111" s="3">
        <v>0.16478343307971954</v>
      </c>
      <c r="R111" t="s">
        <v>310</v>
      </c>
      <c r="S111" s="3">
        <v>13.370504379272461</v>
      </c>
      <c r="T111" s="3">
        <v>0.17556567490100861</v>
      </c>
      <c r="U111" s="3">
        <v>0.10136288404464722</v>
      </c>
      <c r="V111" s="3">
        <v>-0.24903488159179688</v>
      </c>
      <c r="W111" t="b">
        <v>1</v>
      </c>
      <c r="X111" s="3">
        <v>0.323772</v>
      </c>
      <c r="Y111" t="b">
        <v>1</v>
      </c>
      <c r="Z111">
        <v>3</v>
      </c>
      <c r="AA111">
        <v>27</v>
      </c>
      <c r="AB111" t="s">
        <v>311</v>
      </c>
      <c r="AC111" t="s">
        <v>310</v>
      </c>
      <c r="AD111" s="3">
        <v>0.97725564206294291</v>
      </c>
      <c r="AE111" t="s">
        <v>374</v>
      </c>
      <c r="AF111" t="s">
        <v>374</v>
      </c>
      <c r="AG111" t="s">
        <v>374</v>
      </c>
      <c r="AH111" t="s">
        <v>374</v>
      </c>
      <c r="AI111" s="3">
        <v>82.316177368164062</v>
      </c>
      <c r="AJ111" t="s">
        <v>374</v>
      </c>
      <c r="AK111" t="s">
        <v>310</v>
      </c>
      <c r="AL111" t="s">
        <v>374</v>
      </c>
      <c r="AM111" t="s">
        <v>310</v>
      </c>
    </row>
    <row r="112" spans="1:39" x14ac:dyDescent="0.2">
      <c r="A112">
        <v>52</v>
      </c>
      <c r="B112" t="s">
        <v>352</v>
      </c>
      <c r="C112" t="b">
        <v>0</v>
      </c>
      <c r="D112" t="s">
        <v>377</v>
      </c>
      <c r="E112" t="s">
        <v>5</v>
      </c>
      <c r="F112" t="s">
        <v>307</v>
      </c>
      <c r="G112" t="s">
        <v>308</v>
      </c>
      <c r="H112" t="s">
        <v>309</v>
      </c>
      <c r="I112" t="s">
        <v>310</v>
      </c>
      <c r="J112" t="s">
        <v>310</v>
      </c>
      <c r="K112" t="s">
        <v>310</v>
      </c>
      <c r="L112" t="s">
        <v>310</v>
      </c>
      <c r="M112" t="s">
        <v>310</v>
      </c>
      <c r="N112" t="s">
        <v>310</v>
      </c>
      <c r="O112" t="s">
        <v>382</v>
      </c>
      <c r="P112" t="s">
        <v>310</v>
      </c>
      <c r="Q112" t="s">
        <v>310</v>
      </c>
      <c r="R112" t="s">
        <v>310</v>
      </c>
      <c r="S112" t="s">
        <v>310</v>
      </c>
      <c r="T112" t="s">
        <v>310</v>
      </c>
      <c r="U112" t="s">
        <v>310</v>
      </c>
      <c r="V112" t="s">
        <v>310</v>
      </c>
      <c r="W112" t="b">
        <v>1</v>
      </c>
      <c r="X112" s="3">
        <v>0.323772</v>
      </c>
      <c r="Y112" t="b">
        <v>1</v>
      </c>
      <c r="Z112">
        <v>3</v>
      </c>
      <c r="AA112">
        <v>39</v>
      </c>
      <c r="AB112" t="s">
        <v>383</v>
      </c>
      <c r="AC112" t="s">
        <v>310</v>
      </c>
      <c r="AD112" s="3">
        <v>0</v>
      </c>
      <c r="AE112" t="s">
        <v>381</v>
      </c>
      <c r="AF112" t="s">
        <v>381</v>
      </c>
      <c r="AG112" t="s">
        <v>374</v>
      </c>
      <c r="AH112" t="s">
        <v>374</v>
      </c>
      <c r="AI112" s="3">
        <v>60.29974365234375</v>
      </c>
      <c r="AJ112" t="s">
        <v>381</v>
      </c>
      <c r="AK112" t="s">
        <v>310</v>
      </c>
      <c r="AL112" t="s">
        <v>374</v>
      </c>
      <c r="AM112" t="s">
        <v>310</v>
      </c>
    </row>
    <row r="113" spans="1:39" x14ac:dyDescent="0.2">
      <c r="A113">
        <v>53</v>
      </c>
      <c r="B113" t="s">
        <v>353</v>
      </c>
      <c r="C113" t="b">
        <v>0</v>
      </c>
      <c r="D113" t="s">
        <v>378</v>
      </c>
      <c r="E113" t="s">
        <v>5</v>
      </c>
      <c r="F113" t="s">
        <v>307</v>
      </c>
      <c r="G113" t="s">
        <v>308</v>
      </c>
      <c r="H113" t="s">
        <v>309</v>
      </c>
      <c r="I113" t="s">
        <v>310</v>
      </c>
      <c r="J113" t="s">
        <v>310</v>
      </c>
      <c r="K113" t="s">
        <v>310</v>
      </c>
      <c r="L113" s="3">
        <v>0.10335704684257507</v>
      </c>
      <c r="M113" s="3">
        <v>5.3556304425001144E-2</v>
      </c>
      <c r="N113" s="3">
        <v>0.19946631789207458</v>
      </c>
      <c r="O113" s="3">
        <v>36.096126556396484</v>
      </c>
      <c r="P113" s="3">
        <v>36.741676330566406</v>
      </c>
      <c r="Q113" s="3">
        <v>0.57601869106292725</v>
      </c>
      <c r="R113" t="s">
        <v>310</v>
      </c>
      <c r="S113" s="3">
        <v>16.893831253051758</v>
      </c>
      <c r="T113" s="3">
        <v>0.59171521663665771</v>
      </c>
      <c r="U113" s="3">
        <v>0.34162694215774536</v>
      </c>
      <c r="V113" s="3">
        <v>3.2742912769317627</v>
      </c>
      <c r="W113" t="b">
        <v>1</v>
      </c>
      <c r="X113" s="3">
        <v>0.323772</v>
      </c>
      <c r="Y113" t="b">
        <v>1</v>
      </c>
      <c r="Z113">
        <v>3</v>
      </c>
      <c r="AA113">
        <v>30</v>
      </c>
      <c r="AB113" t="s">
        <v>311</v>
      </c>
      <c r="AC113" t="s">
        <v>310</v>
      </c>
      <c r="AD113" s="3">
        <v>0.97479997131455387</v>
      </c>
      <c r="AE113" t="s">
        <v>374</v>
      </c>
      <c r="AF113" t="s">
        <v>374</v>
      </c>
      <c r="AG113" t="s">
        <v>381</v>
      </c>
      <c r="AH113" t="s">
        <v>374</v>
      </c>
      <c r="AI113" s="3">
        <v>82.316177368164062</v>
      </c>
      <c r="AJ113" t="s">
        <v>374</v>
      </c>
      <c r="AK113" t="s">
        <v>310</v>
      </c>
      <c r="AL113" t="s">
        <v>374</v>
      </c>
      <c r="AM113" t="s">
        <v>310</v>
      </c>
    </row>
    <row r="114" spans="1:39" x14ac:dyDescent="0.2">
      <c r="A114">
        <v>54</v>
      </c>
      <c r="B114" t="s">
        <v>354</v>
      </c>
      <c r="C114" t="b">
        <v>0</v>
      </c>
      <c r="D114" t="s">
        <v>380</v>
      </c>
      <c r="E114" t="s">
        <v>5</v>
      </c>
      <c r="F114" t="s">
        <v>307</v>
      </c>
      <c r="G114" t="s">
        <v>308</v>
      </c>
      <c r="H114" t="s">
        <v>309</v>
      </c>
      <c r="I114" t="s">
        <v>310</v>
      </c>
      <c r="J114" t="s">
        <v>310</v>
      </c>
      <c r="K114" t="s">
        <v>310</v>
      </c>
      <c r="L114" s="3">
        <v>9.8779529333114624E-2</v>
      </c>
      <c r="M114" s="3">
        <v>7.2726219892501831E-2</v>
      </c>
      <c r="N114" s="3">
        <v>0.13416612148284912</v>
      </c>
      <c r="O114" s="3">
        <v>36.601654052734375</v>
      </c>
      <c r="P114" s="3">
        <v>36.913700103759766</v>
      </c>
      <c r="Q114" s="3">
        <v>0.27388870716094971</v>
      </c>
      <c r="R114" t="s">
        <v>310</v>
      </c>
      <c r="S114" s="3">
        <v>16.959182739257812</v>
      </c>
      <c r="T114" s="3">
        <v>0.2755717933177948</v>
      </c>
      <c r="U114" s="3">
        <v>0.1591014564037323</v>
      </c>
      <c r="V114" s="3">
        <v>3.339644193649292</v>
      </c>
      <c r="W114" t="b">
        <v>1</v>
      </c>
      <c r="X114" s="3">
        <v>0.323772</v>
      </c>
      <c r="Y114" t="b">
        <v>1</v>
      </c>
      <c r="Z114">
        <v>3</v>
      </c>
      <c r="AA114">
        <v>30</v>
      </c>
      <c r="AB114" t="s">
        <v>311</v>
      </c>
      <c r="AC114" t="s">
        <v>310</v>
      </c>
      <c r="AD114" s="3">
        <v>0.96281476564504054</v>
      </c>
      <c r="AE114" t="s">
        <v>374</v>
      </c>
      <c r="AF114" t="s">
        <v>374</v>
      </c>
      <c r="AG114" t="s">
        <v>374</v>
      </c>
      <c r="AH114" t="s">
        <v>381</v>
      </c>
      <c r="AI114" s="3">
        <v>82.316177368164062</v>
      </c>
      <c r="AJ114" t="s">
        <v>374</v>
      </c>
      <c r="AK114" s="3">
        <v>87.258651733398438</v>
      </c>
      <c r="AL114" t="s">
        <v>374</v>
      </c>
      <c r="AM114" t="s">
        <v>310</v>
      </c>
    </row>
    <row r="115" spans="1:39" x14ac:dyDescent="0.2">
      <c r="A115">
        <v>61</v>
      </c>
      <c r="B115" t="s">
        <v>384</v>
      </c>
      <c r="C115" t="b">
        <v>0</v>
      </c>
      <c r="D115" t="s">
        <v>373</v>
      </c>
      <c r="E115" t="s">
        <v>5</v>
      </c>
      <c r="F115" t="s">
        <v>307</v>
      </c>
      <c r="G115" t="s">
        <v>308</v>
      </c>
      <c r="H115" t="s">
        <v>309</v>
      </c>
      <c r="I115" t="s">
        <v>310</v>
      </c>
      <c r="J115" t="s">
        <v>310</v>
      </c>
      <c r="K115" t="s">
        <v>310</v>
      </c>
      <c r="L115" s="3">
        <v>1</v>
      </c>
      <c r="M115" s="3">
        <v>0.55334150791168213</v>
      </c>
      <c r="N115" s="3">
        <v>1.8072021007537842</v>
      </c>
      <c r="O115" s="3">
        <v>32.834449768066406</v>
      </c>
      <c r="P115" s="3">
        <v>33.138931274414062</v>
      </c>
      <c r="Q115" s="3">
        <v>0.52092784643173218</v>
      </c>
      <c r="R115" t="s">
        <v>310</v>
      </c>
      <c r="S115" s="3">
        <v>13.619539260864258</v>
      </c>
      <c r="T115" s="3">
        <v>0.53260624408721924</v>
      </c>
      <c r="U115" s="3">
        <v>0.30750036239624023</v>
      </c>
      <c r="V115" s="3">
        <v>0</v>
      </c>
      <c r="W115" t="b">
        <v>1</v>
      </c>
      <c r="X115" s="3">
        <v>0.323772</v>
      </c>
      <c r="Y115" t="b">
        <v>1</v>
      </c>
      <c r="Z115">
        <v>3</v>
      </c>
      <c r="AA115">
        <v>26</v>
      </c>
      <c r="AB115" t="s">
        <v>311</v>
      </c>
      <c r="AC115" t="s">
        <v>310</v>
      </c>
      <c r="AD115" s="3">
        <v>0.98019737411279029</v>
      </c>
      <c r="AE115" t="s">
        <v>374</v>
      </c>
      <c r="AF115" t="s">
        <v>374</v>
      </c>
      <c r="AG115" t="s">
        <v>381</v>
      </c>
      <c r="AH115" t="s">
        <v>374</v>
      </c>
      <c r="AI115" s="3">
        <v>82.166412353515625</v>
      </c>
      <c r="AJ115" t="s">
        <v>374</v>
      </c>
      <c r="AK115" t="s">
        <v>310</v>
      </c>
      <c r="AL115" t="s">
        <v>374</v>
      </c>
      <c r="AM115" t="s">
        <v>310</v>
      </c>
    </row>
    <row r="116" spans="1:39" x14ac:dyDescent="0.2">
      <c r="A116">
        <v>62</v>
      </c>
      <c r="B116" t="s">
        <v>385</v>
      </c>
      <c r="C116" t="b">
        <v>0</v>
      </c>
      <c r="D116" t="s">
        <v>375</v>
      </c>
      <c r="E116" t="s">
        <v>5</v>
      </c>
      <c r="F116" t="s">
        <v>307</v>
      </c>
      <c r="G116" t="s">
        <v>308</v>
      </c>
      <c r="H116" t="s">
        <v>309</v>
      </c>
      <c r="I116" t="s">
        <v>310</v>
      </c>
      <c r="J116" t="s">
        <v>310</v>
      </c>
      <c r="K116" t="s">
        <v>310</v>
      </c>
      <c r="L116" s="3">
        <v>0.57723253965377808</v>
      </c>
      <c r="M116" s="3">
        <v>0.42777061462402344</v>
      </c>
      <c r="N116" s="3">
        <v>0.77891606092453003</v>
      </c>
      <c r="O116" s="3">
        <v>34.290317535400391</v>
      </c>
      <c r="P116" s="3">
        <v>34.005252838134766</v>
      </c>
      <c r="Q116" s="3">
        <v>0.2583259642124176</v>
      </c>
      <c r="R116" t="s">
        <v>310</v>
      </c>
      <c r="S116" s="3">
        <v>14.412314414978027</v>
      </c>
      <c r="T116" s="3">
        <v>0.26969450712203979</v>
      </c>
      <c r="U116" s="3">
        <v>0.15570820868015289</v>
      </c>
      <c r="V116" s="3">
        <v>0.79277545213699341</v>
      </c>
      <c r="W116" t="b">
        <v>1</v>
      </c>
      <c r="X116" s="3">
        <v>0.323772</v>
      </c>
      <c r="Y116" t="b">
        <v>1</v>
      </c>
      <c r="Z116">
        <v>3</v>
      </c>
      <c r="AA116">
        <v>28</v>
      </c>
      <c r="AB116" t="s">
        <v>311</v>
      </c>
      <c r="AC116" t="s">
        <v>310</v>
      </c>
      <c r="AD116" s="3">
        <v>0.9769309684144899</v>
      </c>
      <c r="AE116" t="s">
        <v>374</v>
      </c>
      <c r="AF116" t="s">
        <v>374</v>
      </c>
      <c r="AG116" t="s">
        <v>374</v>
      </c>
      <c r="AH116" t="s">
        <v>374</v>
      </c>
      <c r="AI116" s="3">
        <v>82.316177368164062</v>
      </c>
      <c r="AJ116" t="s">
        <v>374</v>
      </c>
      <c r="AK116" t="s">
        <v>310</v>
      </c>
      <c r="AL116" t="s">
        <v>374</v>
      </c>
      <c r="AM116" t="s">
        <v>310</v>
      </c>
    </row>
    <row r="117" spans="1:39" x14ac:dyDescent="0.2">
      <c r="A117">
        <v>63</v>
      </c>
      <c r="B117" t="s">
        <v>386</v>
      </c>
      <c r="C117" t="b">
        <v>0</v>
      </c>
      <c r="D117" t="s">
        <v>376</v>
      </c>
      <c r="E117" t="s">
        <v>5</v>
      </c>
      <c r="F117" t="s">
        <v>307</v>
      </c>
      <c r="G117" t="s">
        <v>308</v>
      </c>
      <c r="H117" t="s">
        <v>309</v>
      </c>
      <c r="I117" t="s">
        <v>310</v>
      </c>
      <c r="J117" t="s">
        <v>310</v>
      </c>
      <c r="K117" t="s">
        <v>310</v>
      </c>
      <c r="L117" s="3">
        <v>1.1884118318557739</v>
      </c>
      <c r="M117" s="3">
        <v>0.97779667377471924</v>
      </c>
      <c r="N117" s="3">
        <v>1.4443930387496948</v>
      </c>
      <c r="O117" s="3">
        <v>32.691017150878906</v>
      </c>
      <c r="P117" s="3">
        <v>32.881259918212891</v>
      </c>
      <c r="Q117" s="3">
        <v>0.16478343307971954</v>
      </c>
      <c r="R117" t="s">
        <v>310</v>
      </c>
      <c r="S117" s="3">
        <v>13.370504379272461</v>
      </c>
      <c r="T117" s="3">
        <v>0.17556567490100861</v>
      </c>
      <c r="U117" s="3">
        <v>0.10136288404464722</v>
      </c>
      <c r="V117" s="3">
        <v>-0.24903488159179688</v>
      </c>
      <c r="W117" t="b">
        <v>1</v>
      </c>
      <c r="X117" s="3">
        <v>0.323772</v>
      </c>
      <c r="Y117" t="b">
        <v>1</v>
      </c>
      <c r="Z117">
        <v>3</v>
      </c>
      <c r="AA117">
        <v>26</v>
      </c>
      <c r="AB117" t="s">
        <v>311</v>
      </c>
      <c r="AC117" t="s">
        <v>310</v>
      </c>
      <c r="AD117" s="3">
        <v>0.98297564603970089</v>
      </c>
      <c r="AE117" t="s">
        <v>374</v>
      </c>
      <c r="AF117" t="s">
        <v>374</v>
      </c>
      <c r="AG117" t="s">
        <v>374</v>
      </c>
      <c r="AH117" t="s">
        <v>374</v>
      </c>
      <c r="AI117" s="3">
        <v>82.316177368164062</v>
      </c>
      <c r="AJ117" t="s">
        <v>374</v>
      </c>
      <c r="AK117" t="s">
        <v>310</v>
      </c>
      <c r="AL117" t="s">
        <v>374</v>
      </c>
      <c r="AM117" t="s">
        <v>310</v>
      </c>
    </row>
    <row r="118" spans="1:39" x14ac:dyDescent="0.2">
      <c r="A118">
        <v>64</v>
      </c>
      <c r="B118" t="s">
        <v>387</v>
      </c>
      <c r="C118" t="b">
        <v>0</v>
      </c>
      <c r="D118" t="s">
        <v>377</v>
      </c>
      <c r="E118" t="s">
        <v>5</v>
      </c>
      <c r="F118" t="s">
        <v>307</v>
      </c>
      <c r="G118" t="s">
        <v>308</v>
      </c>
      <c r="H118" t="s">
        <v>309</v>
      </c>
      <c r="I118" t="s">
        <v>310</v>
      </c>
      <c r="J118" t="s">
        <v>310</v>
      </c>
      <c r="K118" t="s">
        <v>310</v>
      </c>
      <c r="L118" t="s">
        <v>310</v>
      </c>
      <c r="M118" t="s">
        <v>310</v>
      </c>
      <c r="N118" t="s">
        <v>310</v>
      </c>
      <c r="O118" t="s">
        <v>382</v>
      </c>
      <c r="P118" t="s">
        <v>310</v>
      </c>
      <c r="Q118" t="s">
        <v>310</v>
      </c>
      <c r="R118" t="s">
        <v>310</v>
      </c>
      <c r="S118" t="s">
        <v>310</v>
      </c>
      <c r="T118" t="s">
        <v>310</v>
      </c>
      <c r="U118" t="s">
        <v>310</v>
      </c>
      <c r="V118" t="s">
        <v>310</v>
      </c>
      <c r="W118" t="b">
        <v>1</v>
      </c>
      <c r="X118" s="3">
        <v>0.323772</v>
      </c>
      <c r="Y118" t="b">
        <v>1</v>
      </c>
      <c r="Z118">
        <v>3</v>
      </c>
      <c r="AA118">
        <v>35</v>
      </c>
      <c r="AB118" t="s">
        <v>383</v>
      </c>
      <c r="AC118" t="s">
        <v>310</v>
      </c>
      <c r="AD118" s="3">
        <v>0</v>
      </c>
      <c r="AE118" t="s">
        <v>381</v>
      </c>
      <c r="AF118" t="s">
        <v>374</v>
      </c>
      <c r="AG118" t="s">
        <v>374</v>
      </c>
      <c r="AH118" t="s">
        <v>381</v>
      </c>
      <c r="AI118" s="3">
        <v>87.408416748046875</v>
      </c>
      <c r="AJ118" t="s">
        <v>374</v>
      </c>
      <c r="AK118" s="3">
        <v>82.465957641601562</v>
      </c>
      <c r="AL118" t="s">
        <v>374</v>
      </c>
      <c r="AM118" s="3">
        <v>92.20111083984375</v>
      </c>
    </row>
    <row r="119" spans="1:39" x14ac:dyDescent="0.2">
      <c r="A119">
        <v>65</v>
      </c>
      <c r="B119" t="s">
        <v>388</v>
      </c>
      <c r="C119" t="b">
        <v>0</v>
      </c>
      <c r="D119" t="s">
        <v>378</v>
      </c>
      <c r="E119" t="s">
        <v>5</v>
      </c>
      <c r="F119" t="s">
        <v>307</v>
      </c>
      <c r="G119" t="s">
        <v>308</v>
      </c>
      <c r="H119" t="s">
        <v>309</v>
      </c>
      <c r="I119" t="s">
        <v>310</v>
      </c>
      <c r="J119" t="s">
        <v>310</v>
      </c>
      <c r="K119" t="s">
        <v>310</v>
      </c>
      <c r="L119" s="3">
        <v>0.10335704684257507</v>
      </c>
      <c r="M119" s="3">
        <v>5.3556304425001144E-2</v>
      </c>
      <c r="N119" s="3">
        <v>0.19946631789207458</v>
      </c>
      <c r="O119" s="3">
        <v>37.20318603515625</v>
      </c>
      <c r="P119" s="3">
        <v>36.741676330566406</v>
      </c>
      <c r="Q119" s="3">
        <v>0.57601869106292725</v>
      </c>
      <c r="R119" t="s">
        <v>310</v>
      </c>
      <c r="S119" s="3">
        <v>16.893831253051758</v>
      </c>
      <c r="T119" s="3">
        <v>0.59171521663665771</v>
      </c>
      <c r="U119" s="3">
        <v>0.34162694215774536</v>
      </c>
      <c r="V119" s="3">
        <v>3.2742912769317627</v>
      </c>
      <c r="W119" t="b">
        <v>1</v>
      </c>
      <c r="X119" s="3">
        <v>0.323772</v>
      </c>
      <c r="Y119" t="b">
        <v>1</v>
      </c>
      <c r="Z119">
        <v>3</v>
      </c>
      <c r="AA119">
        <v>31</v>
      </c>
      <c r="AB119" t="s">
        <v>311</v>
      </c>
      <c r="AC119" t="s">
        <v>310</v>
      </c>
      <c r="AD119" s="3">
        <v>0.95393507218077589</v>
      </c>
      <c r="AE119" t="s">
        <v>374</v>
      </c>
      <c r="AF119" t="s">
        <v>374</v>
      </c>
      <c r="AG119" t="s">
        <v>381</v>
      </c>
      <c r="AH119" t="s">
        <v>374</v>
      </c>
      <c r="AI119" s="3">
        <v>82.166412353515625</v>
      </c>
      <c r="AJ119" t="s">
        <v>374</v>
      </c>
      <c r="AK119" t="s">
        <v>310</v>
      </c>
      <c r="AL119" t="s">
        <v>374</v>
      </c>
      <c r="AM119" t="s">
        <v>310</v>
      </c>
    </row>
    <row r="120" spans="1:39" x14ac:dyDescent="0.2">
      <c r="A120">
        <v>66</v>
      </c>
      <c r="B120" t="s">
        <v>389</v>
      </c>
      <c r="C120" t="b">
        <v>0</v>
      </c>
      <c r="D120" t="s">
        <v>380</v>
      </c>
      <c r="E120" t="s">
        <v>5</v>
      </c>
      <c r="F120" t="s">
        <v>307</v>
      </c>
      <c r="G120" t="s">
        <v>308</v>
      </c>
      <c r="H120" t="s">
        <v>309</v>
      </c>
      <c r="I120" t="s">
        <v>310</v>
      </c>
      <c r="J120" t="s">
        <v>310</v>
      </c>
      <c r="K120" t="s">
        <v>310</v>
      </c>
      <c r="L120" s="3">
        <v>9.8779529333114624E-2</v>
      </c>
      <c r="M120" s="3">
        <v>7.2726219892501831E-2</v>
      </c>
      <c r="N120" s="3">
        <v>0.13416612148284912</v>
      </c>
      <c r="O120" s="3">
        <v>37.114276885986328</v>
      </c>
      <c r="P120" s="3">
        <v>36.913700103759766</v>
      </c>
      <c r="Q120" s="3">
        <v>0.27388870716094971</v>
      </c>
      <c r="R120" t="s">
        <v>310</v>
      </c>
      <c r="S120" s="3">
        <v>16.959182739257812</v>
      </c>
      <c r="T120" s="3">
        <v>0.2755717933177948</v>
      </c>
      <c r="U120" s="3">
        <v>0.1591014564037323</v>
      </c>
      <c r="V120" s="3">
        <v>3.339644193649292</v>
      </c>
      <c r="W120" t="b">
        <v>1</v>
      </c>
      <c r="X120" s="3">
        <v>0.323772</v>
      </c>
      <c r="Y120" t="b">
        <v>1</v>
      </c>
      <c r="Z120">
        <v>3</v>
      </c>
      <c r="AA120">
        <v>30</v>
      </c>
      <c r="AB120" t="s">
        <v>390</v>
      </c>
      <c r="AC120" t="s">
        <v>310</v>
      </c>
      <c r="AD120" s="3">
        <v>0.92643169380277346</v>
      </c>
      <c r="AE120" t="s">
        <v>374</v>
      </c>
      <c r="AF120" t="s">
        <v>374</v>
      </c>
      <c r="AG120" t="s">
        <v>374</v>
      </c>
      <c r="AH120" t="s">
        <v>374</v>
      </c>
      <c r="AI120" s="3">
        <v>82.316177368164062</v>
      </c>
      <c r="AJ120" t="s">
        <v>374</v>
      </c>
      <c r="AK120" t="s">
        <v>310</v>
      </c>
      <c r="AL120" t="s">
        <v>374</v>
      </c>
      <c r="AM120" t="s">
        <v>310</v>
      </c>
    </row>
    <row r="122" spans="1:39" s="4" customFormat="1" x14ac:dyDescent="0.2"/>
    <row r="123" spans="1:39" x14ac:dyDescent="0.2">
      <c r="A123" t="s">
        <v>3317</v>
      </c>
    </row>
  </sheetData>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3E4FE4-98A8-6E42-896E-03A9664B6273}">
  <dimension ref="A1:J36"/>
  <sheetViews>
    <sheetView workbookViewId="0">
      <selection activeCell="C15" sqref="C15"/>
    </sheetView>
  </sheetViews>
  <sheetFormatPr baseColWidth="10" defaultRowHeight="16" x14ac:dyDescent="0.2"/>
  <sheetData>
    <row r="1" spans="1:10" x14ac:dyDescent="0.2">
      <c r="A1" s="2" t="s">
        <v>2293</v>
      </c>
    </row>
    <row r="4" spans="1:10" x14ac:dyDescent="0.2">
      <c r="B4" t="s">
        <v>2294</v>
      </c>
    </row>
    <row r="5" spans="1:10" x14ac:dyDescent="0.2">
      <c r="A5" s="13" t="s">
        <v>2295</v>
      </c>
      <c r="B5" s="13">
        <v>1.2487857142857142</v>
      </c>
      <c r="C5" s="13" t="s">
        <v>2296</v>
      </c>
    </row>
    <row r="6" spans="1:10" x14ac:dyDescent="0.2">
      <c r="A6" s="13" t="s">
        <v>2297</v>
      </c>
      <c r="B6" s="13">
        <v>1.649375</v>
      </c>
      <c r="C6" s="13" t="s">
        <v>2298</v>
      </c>
      <c r="G6" s="25" t="s">
        <v>410</v>
      </c>
      <c r="H6" s="25"/>
      <c r="I6" s="25" t="s">
        <v>2299</v>
      </c>
      <c r="J6" s="25"/>
    </row>
    <row r="7" spans="1:10" x14ac:dyDescent="0.2">
      <c r="A7" t="s">
        <v>2300</v>
      </c>
      <c r="B7">
        <v>1.3340999999999998</v>
      </c>
      <c r="C7" t="s">
        <v>2301</v>
      </c>
      <c r="G7" t="s">
        <v>2302</v>
      </c>
      <c r="H7" t="s">
        <v>2303</v>
      </c>
      <c r="I7" t="s">
        <v>2302</v>
      </c>
      <c r="J7" t="s">
        <v>2303</v>
      </c>
    </row>
    <row r="8" spans="1:10" x14ac:dyDescent="0.2">
      <c r="A8" t="s">
        <v>2304</v>
      </c>
      <c r="B8">
        <v>1.5311428571428571</v>
      </c>
      <c r="C8" t="s">
        <v>2305</v>
      </c>
      <c r="G8">
        <v>1.5755555555555556</v>
      </c>
      <c r="H8">
        <v>0.52939999999999987</v>
      </c>
      <c r="I8">
        <v>0.93699999999999994</v>
      </c>
      <c r="J8">
        <v>1.31725</v>
      </c>
    </row>
    <row r="9" spans="1:10" x14ac:dyDescent="0.2">
      <c r="A9" t="s">
        <v>2306</v>
      </c>
      <c r="B9">
        <v>1.7905</v>
      </c>
      <c r="C9" t="s">
        <v>2307</v>
      </c>
      <c r="G9">
        <v>1.6519230769230768</v>
      </c>
      <c r="H9">
        <v>1.1810000000000003</v>
      </c>
      <c r="I9">
        <v>1.4939090909090909</v>
      </c>
      <c r="J9">
        <v>0.97887500000000016</v>
      </c>
    </row>
    <row r="10" spans="1:10" x14ac:dyDescent="0.2">
      <c r="A10" t="s">
        <v>2308</v>
      </c>
      <c r="B10">
        <v>0.68830434782608696</v>
      </c>
      <c r="C10" t="s">
        <v>2309</v>
      </c>
      <c r="G10">
        <v>1.5311428571428571</v>
      </c>
      <c r="H10">
        <v>0.62826666666666675</v>
      </c>
      <c r="I10">
        <v>1.649375</v>
      </c>
      <c r="J10">
        <v>1.6696153846153847</v>
      </c>
    </row>
    <row r="11" spans="1:10" x14ac:dyDescent="0.2">
      <c r="A11" s="13" t="s">
        <v>2310</v>
      </c>
      <c r="B11" s="13">
        <v>1.4939090909090909</v>
      </c>
      <c r="C11" s="13" t="s">
        <v>2311</v>
      </c>
      <c r="D11" s="13"/>
      <c r="G11">
        <v>1.7905</v>
      </c>
      <c r="H11">
        <v>0.70386956521739141</v>
      </c>
      <c r="I11">
        <v>1.2487857142857142</v>
      </c>
      <c r="J11">
        <v>1.5749285714285717</v>
      </c>
    </row>
    <row r="12" spans="1:10" x14ac:dyDescent="0.2">
      <c r="A12" t="s">
        <v>2312</v>
      </c>
      <c r="B12">
        <v>0.52939999999999987</v>
      </c>
      <c r="C12" t="s">
        <v>2313</v>
      </c>
      <c r="G12">
        <v>1.8796249999999999</v>
      </c>
      <c r="H12">
        <v>0.68830434782608696</v>
      </c>
      <c r="I12">
        <v>1.6638888888888888</v>
      </c>
      <c r="J12">
        <v>1.1291249999999999</v>
      </c>
    </row>
    <row r="13" spans="1:10" x14ac:dyDescent="0.2">
      <c r="A13" s="13" t="s">
        <v>2314</v>
      </c>
      <c r="B13" s="13">
        <v>1.1291249999999999</v>
      </c>
      <c r="C13" s="13" t="s">
        <v>2315</v>
      </c>
      <c r="G13">
        <v>1.1670909090909092</v>
      </c>
      <c r="H13">
        <v>0.74375000000000013</v>
      </c>
      <c r="I13">
        <v>1.1201428571428569</v>
      </c>
      <c r="J13">
        <v>0.6885</v>
      </c>
    </row>
    <row r="14" spans="1:10" x14ac:dyDescent="0.2">
      <c r="A14" t="s">
        <v>2316</v>
      </c>
      <c r="B14">
        <v>0.70386956521739141</v>
      </c>
      <c r="C14" t="s">
        <v>2317</v>
      </c>
      <c r="G14">
        <v>1.3340999999999998</v>
      </c>
      <c r="H14">
        <v>0.80263157894736847</v>
      </c>
      <c r="I14">
        <v>1.4836874999999998</v>
      </c>
      <c r="J14">
        <v>0.98177777777777786</v>
      </c>
    </row>
    <row r="15" spans="1:10" x14ac:dyDescent="0.2">
      <c r="A15" s="13" t="s">
        <v>2318</v>
      </c>
      <c r="B15" s="13">
        <v>1.8376000000000001</v>
      </c>
      <c r="C15" s="13" t="s">
        <v>2319</v>
      </c>
      <c r="G15">
        <v>0.93149999999999988</v>
      </c>
      <c r="H15">
        <v>0.66469230769230769</v>
      </c>
      <c r="I15">
        <v>1.8376000000000001</v>
      </c>
      <c r="J15">
        <v>1.4258888888888888</v>
      </c>
    </row>
    <row r="16" spans="1:10" x14ac:dyDescent="0.2">
      <c r="A16" s="13" t="s">
        <v>2320</v>
      </c>
      <c r="B16" s="13">
        <v>0.6885</v>
      </c>
      <c r="C16" s="13" t="s">
        <v>2321</v>
      </c>
    </row>
    <row r="17" spans="1:10" x14ac:dyDescent="0.2">
      <c r="A17" s="13" t="s">
        <v>2322</v>
      </c>
      <c r="B17" s="13">
        <v>1.6696153846153847</v>
      </c>
      <c r="C17" s="13" t="s">
        <v>2323</v>
      </c>
    </row>
    <row r="18" spans="1:10" x14ac:dyDescent="0.2">
      <c r="A18" t="s">
        <v>2324</v>
      </c>
      <c r="B18">
        <v>1.1670909090909092</v>
      </c>
      <c r="C18" s="13" t="s">
        <v>2325</v>
      </c>
    </row>
    <row r="19" spans="1:10" x14ac:dyDescent="0.2">
      <c r="A19" s="13" t="s">
        <v>2326</v>
      </c>
      <c r="B19" s="13">
        <v>0.97887500000000016</v>
      </c>
      <c r="C19" s="13" t="s">
        <v>2327</v>
      </c>
    </row>
    <row r="20" spans="1:10" x14ac:dyDescent="0.2">
      <c r="A20" s="13" t="s">
        <v>2328</v>
      </c>
      <c r="B20" s="13">
        <v>0.93699999999999994</v>
      </c>
      <c r="C20" s="13" t="s">
        <v>2329</v>
      </c>
    </row>
    <row r="21" spans="1:10" x14ac:dyDescent="0.2">
      <c r="A21" t="s">
        <v>2330</v>
      </c>
      <c r="B21">
        <v>1.5755555555555556</v>
      </c>
      <c r="C21" s="13" t="s">
        <v>2331</v>
      </c>
      <c r="F21" t="s">
        <v>2332</v>
      </c>
      <c r="G21">
        <f>AVERAGE(G8:G15)</f>
        <v>1.4826796748390496</v>
      </c>
      <c r="H21">
        <f t="shared" ref="H21:J21" si="0">AVERAGE(H8:H15)</f>
        <v>0.74273930829372758</v>
      </c>
      <c r="I21">
        <f t="shared" si="0"/>
        <v>1.4292986314033189</v>
      </c>
      <c r="J21">
        <f t="shared" si="0"/>
        <v>1.2207450778388278</v>
      </c>
    </row>
    <row r="22" spans="1:10" x14ac:dyDescent="0.2">
      <c r="A22" s="13" t="s">
        <v>2333</v>
      </c>
      <c r="B22" s="13">
        <v>1.4836874999999998</v>
      </c>
      <c r="C22" s="13" t="s">
        <v>2334</v>
      </c>
    </row>
    <row r="23" spans="1:10" x14ac:dyDescent="0.2">
      <c r="A23" s="13" t="s">
        <v>2335</v>
      </c>
      <c r="B23" s="13">
        <v>1.5749285714285717</v>
      </c>
      <c r="C23" s="13" t="s">
        <v>2336</v>
      </c>
    </row>
    <row r="24" spans="1:10" x14ac:dyDescent="0.2">
      <c r="A24" t="s">
        <v>2337</v>
      </c>
      <c r="B24">
        <v>0.93149999999999988</v>
      </c>
      <c r="C24" s="13" t="s">
        <v>2338</v>
      </c>
    </row>
    <row r="25" spans="1:10" x14ac:dyDescent="0.2">
      <c r="A25" s="13" t="s">
        <v>2339</v>
      </c>
      <c r="B25" s="13">
        <v>0.98177777777777786</v>
      </c>
      <c r="C25" s="13" t="s">
        <v>2340</v>
      </c>
    </row>
    <row r="26" spans="1:10" x14ac:dyDescent="0.2">
      <c r="A26" t="s">
        <v>2341</v>
      </c>
      <c r="B26">
        <v>1.8796249999999999</v>
      </c>
      <c r="C26" s="13" t="s">
        <v>2342</v>
      </c>
    </row>
    <row r="27" spans="1:10" x14ac:dyDescent="0.2">
      <c r="A27" t="s">
        <v>2343</v>
      </c>
      <c r="B27">
        <v>1.6519230769230768</v>
      </c>
      <c r="C27" s="13" t="s">
        <v>2344</v>
      </c>
    </row>
    <row r="28" spans="1:10" x14ac:dyDescent="0.2">
      <c r="A28" s="13" t="s">
        <v>2345</v>
      </c>
      <c r="B28" s="13">
        <v>1.1201428571428569</v>
      </c>
      <c r="C28" s="13" t="s">
        <v>2346</v>
      </c>
    </row>
    <row r="29" spans="1:10" x14ac:dyDescent="0.2">
      <c r="A29" t="s">
        <v>2347</v>
      </c>
      <c r="B29">
        <v>0.74375000000000013</v>
      </c>
      <c r="C29" s="13" t="s">
        <v>2348</v>
      </c>
    </row>
    <row r="30" spans="1:10" x14ac:dyDescent="0.2">
      <c r="A30" s="13" t="s">
        <v>2349</v>
      </c>
      <c r="B30" s="13">
        <v>1.6638888888888888</v>
      </c>
      <c r="C30" s="13" t="s">
        <v>2350</v>
      </c>
    </row>
    <row r="31" spans="1:10" x14ac:dyDescent="0.2">
      <c r="A31" t="s">
        <v>2351</v>
      </c>
      <c r="B31">
        <v>0.62826666666666675</v>
      </c>
      <c r="C31" s="13" t="s">
        <v>2352</v>
      </c>
    </row>
    <row r="32" spans="1:10" x14ac:dyDescent="0.2">
      <c r="A32" s="13" t="s">
        <v>2353</v>
      </c>
      <c r="B32" s="13">
        <v>1.4258888888888888</v>
      </c>
      <c r="C32" s="13" t="s">
        <v>2354</v>
      </c>
    </row>
    <row r="33" spans="1:3" x14ac:dyDescent="0.2">
      <c r="A33" t="s">
        <v>2355</v>
      </c>
      <c r="B33">
        <v>0.66469230769230769</v>
      </c>
      <c r="C33" s="13" t="s">
        <v>2356</v>
      </c>
    </row>
    <row r="34" spans="1:3" x14ac:dyDescent="0.2">
      <c r="A34" t="s">
        <v>2357</v>
      </c>
      <c r="B34">
        <v>0.80263157894736847</v>
      </c>
      <c r="C34" s="13" t="s">
        <v>2358</v>
      </c>
    </row>
    <row r="35" spans="1:3" x14ac:dyDescent="0.2">
      <c r="A35" t="s">
        <v>2359</v>
      </c>
      <c r="B35">
        <v>1.1810000000000003</v>
      </c>
      <c r="C35" t="s">
        <v>2360</v>
      </c>
    </row>
    <row r="36" spans="1:3" x14ac:dyDescent="0.2">
      <c r="A36" s="13" t="s">
        <v>2361</v>
      </c>
      <c r="B36" s="13">
        <v>1.31725</v>
      </c>
      <c r="C36" s="13" t="s">
        <v>2362</v>
      </c>
    </row>
  </sheetData>
  <mergeCells count="2">
    <mergeCell ref="G6:H6"/>
    <mergeCell ref="I6:J6"/>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70270B-FCD1-F344-B693-8FCB5FCCF02A}">
  <dimension ref="A1:D9"/>
  <sheetViews>
    <sheetView workbookViewId="0">
      <selection activeCell="B14" sqref="B14"/>
    </sheetView>
  </sheetViews>
  <sheetFormatPr baseColWidth="10" defaultRowHeight="16" x14ac:dyDescent="0.2"/>
  <cols>
    <col min="1" max="1" width="19.33203125" customWidth="1"/>
    <col min="2" max="2" width="20" customWidth="1"/>
    <col min="3" max="3" width="18.83203125" customWidth="1"/>
    <col min="4" max="4" width="20.83203125" customWidth="1"/>
  </cols>
  <sheetData>
    <row r="1" spans="1:4" x14ac:dyDescent="0.2">
      <c r="A1" s="2" t="s">
        <v>2363</v>
      </c>
    </row>
    <row r="3" spans="1:4" x14ac:dyDescent="0.2">
      <c r="A3" t="s">
        <v>2364</v>
      </c>
      <c r="B3" t="s">
        <v>2366</v>
      </c>
      <c r="C3" t="s">
        <v>2365</v>
      </c>
      <c r="D3" t="s">
        <v>2367</v>
      </c>
    </row>
    <row r="4" spans="1:4" x14ac:dyDescent="0.2">
      <c r="A4">
        <v>1.4721995400000001</v>
      </c>
      <c r="B4">
        <v>1.5645575799999998</v>
      </c>
      <c r="C4">
        <v>0.72174748000000011</v>
      </c>
      <c r="D4">
        <v>1.0057912</v>
      </c>
    </row>
    <row r="5" spans="1:4" x14ac:dyDescent="0.2">
      <c r="A5">
        <v>1.31301333</v>
      </c>
      <c r="B5">
        <v>1.6037655100000001</v>
      </c>
      <c r="C5">
        <v>0.56812522999999993</v>
      </c>
      <c r="D5">
        <v>1.2290614400000002</v>
      </c>
    </row>
    <row r="6" spans="1:4" x14ac:dyDescent="0.2">
      <c r="A6">
        <v>1.0399625700000001</v>
      </c>
      <c r="B6">
        <v>0.80940133000000003</v>
      </c>
      <c r="C6">
        <v>0.67525984000000006</v>
      </c>
      <c r="D6">
        <v>1.0258612999999999</v>
      </c>
    </row>
    <row r="7" spans="1:4" x14ac:dyDescent="0.2">
      <c r="A7">
        <v>1.98258131</v>
      </c>
      <c r="B7">
        <v>0.55581028999999993</v>
      </c>
      <c r="C7">
        <v>0.52351637000000006</v>
      </c>
      <c r="D7">
        <v>1.6844852399999999</v>
      </c>
    </row>
    <row r="8" spans="1:4" x14ac:dyDescent="0.2">
      <c r="A8">
        <v>0.86999720999999997</v>
      </c>
      <c r="B8">
        <v>0.69550986000000004</v>
      </c>
      <c r="C8">
        <v>0.74833886999999999</v>
      </c>
      <c r="D8">
        <v>0.35892630000000003</v>
      </c>
    </row>
    <row r="9" spans="1:4" x14ac:dyDescent="0.2">
      <c r="A9">
        <v>1.1873522900000002</v>
      </c>
      <c r="B9">
        <v>1.3628439499999998</v>
      </c>
      <c r="C9">
        <v>0.51811245000000006</v>
      </c>
      <c r="D9">
        <v>1.3050001199999999</v>
      </c>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95B663-256F-B845-A558-9A53791BEDFF}">
  <dimension ref="A1:Q72"/>
  <sheetViews>
    <sheetView workbookViewId="0"/>
  </sheetViews>
  <sheetFormatPr baseColWidth="10" defaultRowHeight="16" x14ac:dyDescent="0.2"/>
  <sheetData>
    <row r="1" spans="1:17" x14ac:dyDescent="0.2">
      <c r="A1" s="2" t="s">
        <v>2435</v>
      </c>
    </row>
    <row r="3" spans="1:17" x14ac:dyDescent="0.2">
      <c r="A3" t="s">
        <v>2368</v>
      </c>
      <c r="B3" t="s">
        <v>2369</v>
      </c>
      <c r="H3" t="s">
        <v>2370</v>
      </c>
      <c r="I3" t="s">
        <v>2371</v>
      </c>
      <c r="J3" t="s">
        <v>2372</v>
      </c>
    </row>
    <row r="4" spans="1:17" x14ac:dyDescent="0.2">
      <c r="A4" t="s">
        <v>2373</v>
      </c>
    </row>
    <row r="6" spans="1:17" x14ac:dyDescent="0.2">
      <c r="A6" s="2" t="s">
        <v>90</v>
      </c>
      <c r="C6" t="s">
        <v>2374</v>
      </c>
    </row>
    <row r="7" spans="1:17" x14ac:dyDescent="0.2">
      <c r="A7" s="9">
        <v>1</v>
      </c>
      <c r="B7" s="9" t="s">
        <v>2375</v>
      </c>
      <c r="C7" s="9">
        <v>0</v>
      </c>
      <c r="D7" s="9">
        <v>1218.183</v>
      </c>
      <c r="E7" s="9">
        <v>433</v>
      </c>
      <c r="F7" s="9">
        <v>16383</v>
      </c>
      <c r="G7" s="9">
        <v>35.765000000000001</v>
      </c>
      <c r="H7" s="9">
        <v>35.765000000000001</v>
      </c>
      <c r="I7" s="9">
        <v>6233002.4230000004</v>
      </c>
      <c r="J7" s="9">
        <v>100</v>
      </c>
      <c r="K7" s="9">
        <v>1218182980</v>
      </c>
      <c r="L7" s="9">
        <v>0</v>
      </c>
      <c r="M7" s="9">
        <v>65535</v>
      </c>
      <c r="N7" s="9"/>
      <c r="O7" s="9"/>
      <c r="P7" s="9"/>
      <c r="Q7" s="9"/>
    </row>
    <row r="8" spans="1:17" x14ac:dyDescent="0.2">
      <c r="A8" s="9">
        <v>2</v>
      </c>
      <c r="B8" s="9" t="s">
        <v>2376</v>
      </c>
      <c r="C8" s="9">
        <v>5.1779999999999999</v>
      </c>
      <c r="D8" s="9">
        <v>3155.654</v>
      </c>
      <c r="E8" s="9">
        <v>1683</v>
      </c>
      <c r="F8" s="9">
        <v>5859</v>
      </c>
      <c r="G8" s="9">
        <v>28.228000000000002</v>
      </c>
      <c r="H8" s="9">
        <v>33.609000000000002</v>
      </c>
      <c r="I8" s="9">
        <v>16340.099</v>
      </c>
      <c r="J8" s="9">
        <v>100</v>
      </c>
      <c r="K8" s="9">
        <v>3193522</v>
      </c>
      <c r="L8" s="9">
        <v>0</v>
      </c>
      <c r="M8" s="9">
        <v>65535</v>
      </c>
      <c r="N8" s="9"/>
      <c r="O8" s="9"/>
      <c r="P8" s="9"/>
      <c r="Q8" s="9"/>
    </row>
    <row r="9" spans="1:17" x14ac:dyDescent="0.2">
      <c r="A9">
        <v>3</v>
      </c>
      <c r="B9" t="s">
        <v>2377</v>
      </c>
      <c r="C9">
        <v>0</v>
      </c>
      <c r="D9">
        <v>1048.6369999999999</v>
      </c>
      <c r="E9">
        <v>457</v>
      </c>
      <c r="F9">
        <v>15508</v>
      </c>
      <c r="G9">
        <v>35.765000000000001</v>
      </c>
      <c r="H9">
        <v>35.765000000000001</v>
      </c>
      <c r="I9">
        <v>5365498.2630000003</v>
      </c>
      <c r="J9">
        <v>100</v>
      </c>
      <c r="K9">
        <v>1048637273</v>
      </c>
      <c r="L9">
        <v>0</v>
      </c>
      <c r="M9">
        <v>65535</v>
      </c>
    </row>
    <row r="10" spans="1:17" x14ac:dyDescent="0.2">
      <c r="A10" s="10">
        <v>4</v>
      </c>
      <c r="B10" s="10" t="s">
        <v>2378</v>
      </c>
      <c r="C10" s="10">
        <v>0</v>
      </c>
      <c r="D10" s="10">
        <v>890.58900000000006</v>
      </c>
      <c r="E10" s="10">
        <v>432</v>
      </c>
      <c r="F10" s="10">
        <v>16383</v>
      </c>
      <c r="G10" s="10">
        <v>35.765000000000001</v>
      </c>
      <c r="H10" s="10">
        <v>35.765000000000001</v>
      </c>
      <c r="I10" s="10">
        <v>4556821.1859999998</v>
      </c>
      <c r="J10" s="10">
        <v>100</v>
      </c>
      <c r="K10" s="10">
        <v>890588778</v>
      </c>
      <c r="L10" s="10">
        <v>0</v>
      </c>
      <c r="M10" s="10">
        <v>65535</v>
      </c>
      <c r="N10" s="10"/>
      <c r="O10" s="10"/>
      <c r="P10" s="10"/>
      <c r="Q10" s="10"/>
    </row>
    <row r="11" spans="1:17" x14ac:dyDescent="0.2">
      <c r="A11" s="9">
        <v>5</v>
      </c>
      <c r="B11" s="9" t="s">
        <v>2379</v>
      </c>
      <c r="C11" s="9">
        <v>0</v>
      </c>
      <c r="D11" s="9">
        <v>1440.1469999999999</v>
      </c>
      <c r="E11" s="9">
        <v>534</v>
      </c>
      <c r="F11" s="9">
        <v>16383</v>
      </c>
      <c r="G11" s="9">
        <v>35.765000000000001</v>
      </c>
      <c r="H11" s="9">
        <v>35.765000000000001</v>
      </c>
      <c r="I11" s="9">
        <v>7368710.5350000001</v>
      </c>
      <c r="J11" s="9">
        <v>100</v>
      </c>
      <c r="K11" s="9">
        <v>1440146682</v>
      </c>
      <c r="L11" s="9">
        <v>0</v>
      </c>
      <c r="M11" s="9">
        <v>65535</v>
      </c>
      <c r="N11" s="9"/>
      <c r="O11" s="9"/>
      <c r="P11" s="9"/>
      <c r="Q11" s="9"/>
    </row>
    <row r="12" spans="1:17" x14ac:dyDescent="0.2">
      <c r="A12" s="10">
        <v>6</v>
      </c>
      <c r="B12" s="10" t="s">
        <v>2380</v>
      </c>
      <c r="C12" s="10">
        <v>0</v>
      </c>
      <c r="D12" s="10">
        <v>1110.3219999999999</v>
      </c>
      <c r="E12" s="10">
        <v>441</v>
      </c>
      <c r="F12" s="10">
        <v>16383</v>
      </c>
      <c r="G12" s="10">
        <v>35.765000000000001</v>
      </c>
      <c r="H12" s="10">
        <v>35.765000000000001</v>
      </c>
      <c r="I12" s="10">
        <v>5681114.7419999996</v>
      </c>
      <c r="J12" s="10">
        <v>100</v>
      </c>
      <c r="K12" s="10">
        <v>1110321610</v>
      </c>
      <c r="L12" s="10">
        <v>0</v>
      </c>
      <c r="M12" s="10">
        <v>65535</v>
      </c>
      <c r="N12" s="10"/>
      <c r="O12" s="10"/>
      <c r="P12" s="10"/>
      <c r="Q12" s="10"/>
    </row>
    <row r="13" spans="1:17" x14ac:dyDescent="0.2">
      <c r="A13">
        <v>7</v>
      </c>
      <c r="B13" t="s">
        <v>2381</v>
      </c>
      <c r="C13">
        <v>0</v>
      </c>
      <c r="D13">
        <v>1420.1130000000001</v>
      </c>
      <c r="E13">
        <v>572</v>
      </c>
      <c r="F13">
        <v>16383</v>
      </c>
      <c r="G13">
        <v>35.765000000000001</v>
      </c>
      <c r="H13">
        <v>35.765000000000001</v>
      </c>
      <c r="I13">
        <v>7266205.3930000002</v>
      </c>
      <c r="J13">
        <v>100</v>
      </c>
      <c r="K13">
        <v>1420112995</v>
      </c>
      <c r="L13">
        <v>0</v>
      </c>
      <c r="M13">
        <v>65535</v>
      </c>
    </row>
    <row r="14" spans="1:17" x14ac:dyDescent="0.2">
      <c r="A14">
        <v>8</v>
      </c>
      <c r="B14" t="s">
        <v>2382</v>
      </c>
      <c r="C14">
        <v>0</v>
      </c>
      <c r="D14">
        <v>1133.6110000000001</v>
      </c>
      <c r="E14">
        <v>476</v>
      </c>
      <c r="F14">
        <v>16383</v>
      </c>
      <c r="G14">
        <v>35.765000000000001</v>
      </c>
      <c r="H14">
        <v>35.765000000000001</v>
      </c>
      <c r="I14">
        <v>5800279.0920000002</v>
      </c>
      <c r="J14">
        <v>100</v>
      </c>
      <c r="K14">
        <v>1133611186</v>
      </c>
      <c r="L14">
        <v>0</v>
      </c>
      <c r="M14">
        <v>65535</v>
      </c>
    </row>
    <row r="15" spans="1:17" x14ac:dyDescent="0.2">
      <c r="A15" s="14">
        <v>9</v>
      </c>
      <c r="B15" s="14" t="s">
        <v>2383</v>
      </c>
      <c r="C15" s="14">
        <v>0</v>
      </c>
      <c r="D15" s="14">
        <v>740.68899999999996</v>
      </c>
      <c r="E15" s="14">
        <v>425</v>
      </c>
      <c r="F15" s="14">
        <v>16383</v>
      </c>
      <c r="G15" s="14">
        <v>35.765000000000001</v>
      </c>
      <c r="H15" s="14">
        <v>35.765000000000001</v>
      </c>
      <c r="I15" s="14">
        <v>3789835.9610000001</v>
      </c>
      <c r="J15" s="14">
        <v>100</v>
      </c>
      <c r="K15" s="14">
        <v>740688572</v>
      </c>
      <c r="L15" s="14">
        <v>0</v>
      </c>
      <c r="M15" s="14">
        <v>65535</v>
      </c>
      <c r="N15" s="14"/>
      <c r="O15" s="14"/>
      <c r="P15" s="14"/>
      <c r="Q15" s="14"/>
    </row>
    <row r="16" spans="1:17" x14ac:dyDescent="0.2">
      <c r="A16" s="9">
        <v>10</v>
      </c>
      <c r="B16" s="9" t="s">
        <v>2384</v>
      </c>
      <c r="C16" s="9">
        <v>0</v>
      </c>
      <c r="D16" s="9">
        <v>2134.8000000000002</v>
      </c>
      <c r="E16" s="9">
        <v>509</v>
      </c>
      <c r="F16" s="9">
        <v>16383</v>
      </c>
      <c r="G16" s="9">
        <v>35.765000000000001</v>
      </c>
      <c r="H16" s="9">
        <v>35.765000000000001</v>
      </c>
      <c r="I16" s="9">
        <v>10922999.449999999</v>
      </c>
      <c r="J16" s="9">
        <v>100</v>
      </c>
      <c r="K16" s="9">
        <v>2134799751</v>
      </c>
      <c r="L16" s="9">
        <v>0</v>
      </c>
      <c r="M16" s="9">
        <v>65535</v>
      </c>
      <c r="N16" s="9"/>
      <c r="O16" s="9"/>
      <c r="P16" s="9"/>
      <c r="Q16" s="9"/>
    </row>
    <row r="17" spans="1:17" x14ac:dyDescent="0.2">
      <c r="A17">
        <v>11</v>
      </c>
      <c r="B17" t="s">
        <v>2385</v>
      </c>
      <c r="C17">
        <v>70.287000000000006</v>
      </c>
      <c r="D17">
        <v>3512.3850000000002</v>
      </c>
      <c r="E17">
        <v>1942</v>
      </c>
      <c r="F17">
        <v>6894</v>
      </c>
      <c r="G17">
        <v>30.885999999999999</v>
      </c>
      <c r="H17">
        <v>39.738999999999997</v>
      </c>
      <c r="I17">
        <v>246875.924</v>
      </c>
      <c r="J17">
        <v>100</v>
      </c>
      <c r="K17">
        <v>48249628</v>
      </c>
      <c r="L17">
        <v>0</v>
      </c>
      <c r="M17">
        <v>65535</v>
      </c>
    </row>
    <row r="18" spans="1:17" x14ac:dyDescent="0.2">
      <c r="A18">
        <v>12</v>
      </c>
      <c r="B18" t="s">
        <v>2386</v>
      </c>
      <c r="C18">
        <v>53.406999999999996</v>
      </c>
      <c r="D18">
        <v>3281.4180000000001</v>
      </c>
      <c r="E18">
        <v>1716</v>
      </c>
      <c r="F18">
        <v>10940</v>
      </c>
      <c r="G18">
        <v>28.545000000000002</v>
      </c>
      <c r="H18">
        <v>37.39</v>
      </c>
      <c r="I18">
        <v>175252.27600000001</v>
      </c>
      <c r="J18">
        <v>100</v>
      </c>
      <c r="K18">
        <v>34251445</v>
      </c>
      <c r="L18">
        <v>0</v>
      </c>
      <c r="M18">
        <v>65535</v>
      </c>
    </row>
    <row r="19" spans="1:17" x14ac:dyDescent="0.2">
      <c r="A19">
        <v>13</v>
      </c>
      <c r="B19" t="s">
        <v>2387</v>
      </c>
      <c r="C19">
        <v>62.965000000000003</v>
      </c>
      <c r="D19">
        <v>3730.63</v>
      </c>
      <c r="E19">
        <v>1704</v>
      </c>
      <c r="F19">
        <v>16383</v>
      </c>
      <c r="G19">
        <v>27.366</v>
      </c>
      <c r="H19">
        <v>34.951000000000001</v>
      </c>
      <c r="I19">
        <v>234900.481</v>
      </c>
      <c r="J19">
        <v>100</v>
      </c>
      <c r="K19">
        <v>45909138</v>
      </c>
      <c r="L19">
        <v>0</v>
      </c>
      <c r="M19">
        <v>65535</v>
      </c>
    </row>
    <row r="20" spans="1:17" x14ac:dyDescent="0.2">
      <c r="A20">
        <v>14</v>
      </c>
      <c r="B20" t="s">
        <v>2388</v>
      </c>
      <c r="C20">
        <v>114.935</v>
      </c>
      <c r="D20">
        <v>4517.3339999999998</v>
      </c>
      <c r="E20">
        <v>2178</v>
      </c>
      <c r="F20">
        <v>16383</v>
      </c>
      <c r="G20">
        <v>39.313000000000002</v>
      </c>
      <c r="H20">
        <v>34.991999999999997</v>
      </c>
      <c r="I20">
        <v>519200.02899999998</v>
      </c>
      <c r="J20">
        <v>100</v>
      </c>
      <c r="K20">
        <v>101472869</v>
      </c>
      <c r="L20">
        <v>0</v>
      </c>
      <c r="M20">
        <v>65535</v>
      </c>
    </row>
    <row r="21" spans="1:17" x14ac:dyDescent="0.2">
      <c r="A21">
        <v>15</v>
      </c>
      <c r="B21" t="s">
        <v>2389</v>
      </c>
      <c r="C21">
        <v>54.701999999999998</v>
      </c>
      <c r="D21">
        <v>6855.3689999999997</v>
      </c>
      <c r="E21">
        <v>2609</v>
      </c>
      <c r="F21">
        <v>16383</v>
      </c>
      <c r="G21">
        <v>38.567999999999998</v>
      </c>
      <c r="H21">
        <v>46.031999999999996</v>
      </c>
      <c r="I21">
        <v>375002.28700000001</v>
      </c>
      <c r="J21">
        <v>100</v>
      </c>
      <c r="K21">
        <v>73290747</v>
      </c>
      <c r="L21">
        <v>0</v>
      </c>
      <c r="M21">
        <v>65535</v>
      </c>
    </row>
    <row r="22" spans="1:17" x14ac:dyDescent="0.2">
      <c r="A22">
        <v>16</v>
      </c>
      <c r="B22" t="s">
        <v>2390</v>
      </c>
      <c r="C22">
        <v>13.457000000000001</v>
      </c>
      <c r="D22">
        <v>7463.3779999999997</v>
      </c>
      <c r="E22">
        <v>4113</v>
      </c>
      <c r="F22">
        <v>16383</v>
      </c>
      <c r="G22">
        <v>34.280999999999999</v>
      </c>
      <c r="H22">
        <v>44.966999999999999</v>
      </c>
      <c r="I22">
        <v>100432.893</v>
      </c>
      <c r="J22">
        <v>100</v>
      </c>
      <c r="K22">
        <v>19628685</v>
      </c>
      <c r="L22">
        <v>0</v>
      </c>
      <c r="M22">
        <v>65535</v>
      </c>
    </row>
    <row r="23" spans="1:17" x14ac:dyDescent="0.2">
      <c r="A23">
        <v>17</v>
      </c>
      <c r="B23" t="s">
        <v>2391</v>
      </c>
      <c r="C23">
        <v>76.182000000000002</v>
      </c>
      <c r="D23">
        <v>4328.9639999999999</v>
      </c>
      <c r="E23">
        <v>1934</v>
      </c>
      <c r="F23">
        <v>16383</v>
      </c>
      <c r="G23">
        <v>26.962</v>
      </c>
      <c r="H23">
        <v>35.244</v>
      </c>
      <c r="I23">
        <v>329787.57799999998</v>
      </c>
      <c r="J23">
        <v>100</v>
      </c>
      <c r="K23">
        <v>64453948</v>
      </c>
      <c r="L23">
        <v>0</v>
      </c>
      <c r="M23">
        <v>65535</v>
      </c>
    </row>
    <row r="24" spans="1:17" x14ac:dyDescent="0.2">
      <c r="A24">
        <v>18</v>
      </c>
      <c r="B24" t="s">
        <v>2392</v>
      </c>
      <c r="C24">
        <v>23.035</v>
      </c>
      <c r="D24">
        <v>3013.0050000000001</v>
      </c>
      <c r="E24">
        <v>1641</v>
      </c>
      <c r="F24">
        <v>6379</v>
      </c>
      <c r="G24">
        <v>45.246000000000002</v>
      </c>
      <c r="H24">
        <v>36.415999999999997</v>
      </c>
      <c r="I24">
        <v>69404.894</v>
      </c>
      <c r="J24">
        <v>100</v>
      </c>
      <c r="K24">
        <v>13564548</v>
      </c>
      <c r="L24">
        <v>0</v>
      </c>
      <c r="M24">
        <v>65535</v>
      </c>
    </row>
    <row r="25" spans="1:17" x14ac:dyDescent="0.2">
      <c r="A25">
        <v>19</v>
      </c>
      <c r="B25" t="s">
        <v>2393</v>
      </c>
      <c r="C25">
        <v>32.383000000000003</v>
      </c>
      <c r="D25">
        <v>5524.8090000000002</v>
      </c>
      <c r="E25">
        <v>2654</v>
      </c>
      <c r="F25">
        <v>13242</v>
      </c>
      <c r="G25">
        <v>29.314</v>
      </c>
      <c r="H25">
        <v>30.731000000000002</v>
      </c>
      <c r="I25">
        <v>178911.03599999999</v>
      </c>
      <c r="J25">
        <v>100</v>
      </c>
      <c r="K25">
        <v>34966516</v>
      </c>
      <c r="L25">
        <v>0</v>
      </c>
      <c r="M25">
        <v>65535</v>
      </c>
    </row>
    <row r="26" spans="1:17" x14ac:dyDescent="0.2">
      <c r="A26">
        <v>20</v>
      </c>
      <c r="B26" t="s">
        <v>2394</v>
      </c>
      <c r="C26">
        <v>96.903999999999996</v>
      </c>
      <c r="D26">
        <v>3131.06</v>
      </c>
      <c r="E26">
        <v>1868</v>
      </c>
      <c r="F26">
        <v>9763</v>
      </c>
      <c r="G26">
        <v>45.386000000000003</v>
      </c>
      <c r="H26">
        <v>28.628</v>
      </c>
      <c r="I26">
        <v>303412.32699999999</v>
      </c>
      <c r="J26">
        <v>100</v>
      </c>
      <c r="K26">
        <v>59299148</v>
      </c>
      <c r="L26">
        <v>0</v>
      </c>
      <c r="M26">
        <v>65535</v>
      </c>
    </row>
    <row r="29" spans="1:17" x14ac:dyDescent="0.2">
      <c r="A29" s="2" t="s">
        <v>91</v>
      </c>
    </row>
    <row r="30" spans="1:17" x14ac:dyDescent="0.2">
      <c r="A30">
        <v>1</v>
      </c>
      <c r="B30" t="s">
        <v>2395</v>
      </c>
      <c r="C30">
        <v>0</v>
      </c>
      <c r="D30">
        <v>940.87099999999998</v>
      </c>
      <c r="E30">
        <v>440</v>
      </c>
      <c r="F30">
        <v>16383</v>
      </c>
      <c r="G30">
        <v>35.75</v>
      </c>
      <c r="H30">
        <v>35.75</v>
      </c>
      <c r="I30">
        <v>4809966.4709999999</v>
      </c>
      <c r="J30">
        <v>100</v>
      </c>
      <c r="K30">
        <v>940870746</v>
      </c>
      <c r="L30">
        <v>0</v>
      </c>
      <c r="M30">
        <v>65535</v>
      </c>
    </row>
    <row r="31" spans="1:17" x14ac:dyDescent="0.2">
      <c r="A31" s="14">
        <v>2</v>
      </c>
      <c r="B31" s="14" t="s">
        <v>2396</v>
      </c>
      <c r="C31" s="14">
        <v>0</v>
      </c>
      <c r="D31" s="14">
        <v>977.62400000000002</v>
      </c>
      <c r="E31" s="14">
        <v>458</v>
      </c>
      <c r="F31" s="14">
        <v>14870</v>
      </c>
      <c r="G31" s="14">
        <v>35.75</v>
      </c>
      <c r="H31" s="14">
        <v>35.75</v>
      </c>
      <c r="I31" s="14">
        <v>4997858.2580000004</v>
      </c>
      <c r="J31" s="14">
        <v>100</v>
      </c>
      <c r="K31" s="14">
        <v>977623993</v>
      </c>
      <c r="L31" s="14">
        <v>0</v>
      </c>
      <c r="M31" s="14">
        <v>65535</v>
      </c>
      <c r="N31" s="14"/>
      <c r="O31" s="14"/>
      <c r="P31" s="14"/>
      <c r="Q31" s="14"/>
    </row>
    <row r="32" spans="1:17" x14ac:dyDescent="0.2">
      <c r="A32" s="10">
        <v>3</v>
      </c>
      <c r="B32" s="10" t="s">
        <v>2397</v>
      </c>
      <c r="C32" s="10">
        <v>0</v>
      </c>
      <c r="D32" s="10">
        <v>776.68200000000002</v>
      </c>
      <c r="E32" s="10">
        <v>429</v>
      </c>
      <c r="F32" s="10">
        <v>13627</v>
      </c>
      <c r="G32" s="10">
        <v>35.75</v>
      </c>
      <c r="H32" s="10">
        <v>35.75</v>
      </c>
      <c r="I32" s="10">
        <v>3970592.841</v>
      </c>
      <c r="J32" s="10">
        <v>100</v>
      </c>
      <c r="K32" s="10">
        <v>776682056</v>
      </c>
      <c r="L32" s="10">
        <v>0</v>
      </c>
      <c r="M32" s="10">
        <v>65535</v>
      </c>
      <c r="N32" s="10"/>
      <c r="O32" s="10"/>
      <c r="P32" s="10"/>
      <c r="Q32" s="10"/>
    </row>
    <row r="33" spans="1:17" x14ac:dyDescent="0.2">
      <c r="A33" s="9">
        <v>4</v>
      </c>
      <c r="B33" s="9" t="s">
        <v>2398</v>
      </c>
      <c r="C33" s="9">
        <v>0</v>
      </c>
      <c r="D33" s="9">
        <v>861.18299999999999</v>
      </c>
      <c r="E33" s="9">
        <v>430</v>
      </c>
      <c r="F33" s="9">
        <v>14063</v>
      </c>
      <c r="G33" s="9">
        <v>35.75</v>
      </c>
      <c r="H33" s="9">
        <v>35.75</v>
      </c>
      <c r="I33" s="9">
        <v>4402582.5769999996</v>
      </c>
      <c r="J33" s="9">
        <v>100</v>
      </c>
      <c r="K33" s="9">
        <v>861182958</v>
      </c>
      <c r="L33" s="9">
        <v>0</v>
      </c>
      <c r="M33" s="9">
        <v>65535</v>
      </c>
      <c r="N33" s="9"/>
      <c r="O33" s="9"/>
      <c r="P33" s="9"/>
      <c r="Q33" s="9"/>
    </row>
    <row r="34" spans="1:17" x14ac:dyDescent="0.2">
      <c r="A34">
        <v>5</v>
      </c>
      <c r="B34" t="s">
        <v>2399</v>
      </c>
      <c r="C34">
        <v>0</v>
      </c>
      <c r="D34">
        <v>1002.585</v>
      </c>
      <c r="E34">
        <v>442</v>
      </c>
      <c r="F34">
        <v>13890</v>
      </c>
      <c r="G34">
        <v>35.75</v>
      </c>
      <c r="H34">
        <v>35.75</v>
      </c>
      <c r="I34">
        <v>5125466.1679999996</v>
      </c>
      <c r="J34">
        <v>100</v>
      </c>
      <c r="K34">
        <v>1002585196</v>
      </c>
      <c r="L34">
        <v>0</v>
      </c>
      <c r="M34">
        <v>65535</v>
      </c>
    </row>
    <row r="35" spans="1:17" x14ac:dyDescent="0.2">
      <c r="A35">
        <v>6</v>
      </c>
      <c r="B35" t="s">
        <v>2400</v>
      </c>
      <c r="C35">
        <v>0</v>
      </c>
      <c r="D35">
        <v>1110.6859999999999</v>
      </c>
      <c r="E35">
        <v>437</v>
      </c>
      <c r="F35">
        <v>16383</v>
      </c>
      <c r="G35">
        <v>35.75</v>
      </c>
      <c r="H35">
        <v>35.75</v>
      </c>
      <c r="I35">
        <v>5678103.2410000004</v>
      </c>
      <c r="J35">
        <v>100</v>
      </c>
      <c r="K35">
        <v>1110685753</v>
      </c>
      <c r="L35">
        <v>0</v>
      </c>
      <c r="M35">
        <v>65535</v>
      </c>
    </row>
    <row r="36" spans="1:17" x14ac:dyDescent="0.2">
      <c r="A36" s="9">
        <v>7</v>
      </c>
      <c r="B36" s="9" t="s">
        <v>2401</v>
      </c>
      <c r="C36" s="9">
        <v>0</v>
      </c>
      <c r="D36" s="9">
        <v>962.09699999999998</v>
      </c>
      <c r="E36" s="9">
        <v>432</v>
      </c>
      <c r="F36" s="9">
        <v>16383</v>
      </c>
      <c r="G36" s="9">
        <v>35.75</v>
      </c>
      <c r="H36" s="9">
        <v>35.75</v>
      </c>
      <c r="I36" s="9">
        <v>4918479.7850000001</v>
      </c>
      <c r="J36" s="9">
        <v>100</v>
      </c>
      <c r="K36" s="9">
        <v>962096882</v>
      </c>
      <c r="L36" s="9">
        <v>0</v>
      </c>
      <c r="M36" s="9">
        <v>65535</v>
      </c>
      <c r="N36" s="9"/>
      <c r="O36" s="9"/>
      <c r="P36" s="9"/>
      <c r="Q36" s="9"/>
    </row>
    <row r="37" spans="1:17" x14ac:dyDescent="0.2">
      <c r="A37" s="14">
        <v>8</v>
      </c>
      <c r="B37" s="14" t="s">
        <v>2402</v>
      </c>
      <c r="C37" s="14">
        <v>0</v>
      </c>
      <c r="D37" s="14">
        <v>866.29100000000005</v>
      </c>
      <c r="E37" s="14">
        <v>427</v>
      </c>
      <c r="F37" s="14">
        <v>16383</v>
      </c>
      <c r="G37" s="14">
        <v>35.75</v>
      </c>
      <c r="H37" s="14">
        <v>35.75</v>
      </c>
      <c r="I37" s="14">
        <v>4428698.0259999996</v>
      </c>
      <c r="J37" s="14">
        <v>100</v>
      </c>
      <c r="K37" s="14">
        <v>866291364</v>
      </c>
      <c r="L37" s="14">
        <v>0</v>
      </c>
      <c r="M37" s="14">
        <v>65535</v>
      </c>
      <c r="N37" s="14"/>
      <c r="O37" s="14"/>
      <c r="P37" s="14"/>
      <c r="Q37" s="14"/>
    </row>
    <row r="38" spans="1:17" x14ac:dyDescent="0.2">
      <c r="A38" s="9">
        <v>9</v>
      </c>
      <c r="B38" s="9" t="s">
        <v>2403</v>
      </c>
      <c r="C38" s="9">
        <v>0</v>
      </c>
      <c r="D38" s="9">
        <v>1189.7170000000001</v>
      </c>
      <c r="E38" s="9">
        <v>439</v>
      </c>
      <c r="F38" s="9">
        <v>16383</v>
      </c>
      <c r="G38" s="9">
        <v>35.75</v>
      </c>
      <c r="H38" s="9">
        <v>35.75</v>
      </c>
      <c r="I38" s="9">
        <v>6082132.5839999998</v>
      </c>
      <c r="J38" s="9">
        <v>100</v>
      </c>
      <c r="K38" s="9">
        <v>1189717362</v>
      </c>
      <c r="L38" s="9">
        <v>0</v>
      </c>
      <c r="M38" s="9">
        <v>65535</v>
      </c>
      <c r="N38" s="9"/>
      <c r="O38" s="9"/>
      <c r="P38" s="9"/>
      <c r="Q38" s="9"/>
    </row>
    <row r="39" spans="1:17" x14ac:dyDescent="0.2">
      <c r="A39" s="10">
        <v>10</v>
      </c>
      <c r="B39" s="10" t="s">
        <v>2404</v>
      </c>
      <c r="C39" s="10">
        <v>0</v>
      </c>
      <c r="D39" s="10">
        <v>744.31700000000001</v>
      </c>
      <c r="E39" s="10">
        <v>413</v>
      </c>
      <c r="F39" s="10">
        <v>16383</v>
      </c>
      <c r="G39" s="10">
        <v>35.75</v>
      </c>
      <c r="H39" s="10">
        <v>35.75</v>
      </c>
      <c r="I39" s="10">
        <v>3805132.446</v>
      </c>
      <c r="J39" s="10">
        <v>100</v>
      </c>
      <c r="K39" s="10">
        <v>744316582</v>
      </c>
      <c r="L39" s="10">
        <v>0</v>
      </c>
      <c r="M39" s="10">
        <v>65535</v>
      </c>
      <c r="N39" s="10"/>
      <c r="O39" s="10"/>
      <c r="P39" s="10"/>
      <c r="Q39" s="10"/>
    </row>
    <row r="40" spans="1:17" x14ac:dyDescent="0.2">
      <c r="A40" s="10">
        <v>11</v>
      </c>
      <c r="B40" s="10" t="s">
        <v>2405</v>
      </c>
      <c r="C40" s="10">
        <v>104.98</v>
      </c>
      <c r="D40" s="10">
        <v>3399.4140000000002</v>
      </c>
      <c r="E40" s="10">
        <v>1658</v>
      </c>
      <c r="F40" s="10">
        <v>16383</v>
      </c>
      <c r="G40" s="10">
        <v>31.792999999999999</v>
      </c>
      <c r="H40" s="10">
        <v>52.137</v>
      </c>
      <c r="I40" s="10">
        <v>356870.69300000003</v>
      </c>
      <c r="J40" s="10">
        <v>100</v>
      </c>
      <c r="K40" s="10">
        <v>69806972</v>
      </c>
      <c r="L40" s="10">
        <v>0</v>
      </c>
      <c r="M40" s="10">
        <v>65535</v>
      </c>
      <c r="N40" s="10"/>
      <c r="O40" s="10"/>
      <c r="P40" s="10"/>
      <c r="Q40" s="10"/>
    </row>
    <row r="41" spans="1:17" x14ac:dyDescent="0.2">
      <c r="A41">
        <v>12</v>
      </c>
      <c r="B41" t="s">
        <v>2406</v>
      </c>
      <c r="C41">
        <v>22.396999999999998</v>
      </c>
      <c r="D41">
        <v>2955.33</v>
      </c>
      <c r="E41">
        <v>1666</v>
      </c>
      <c r="F41">
        <v>6795</v>
      </c>
      <c r="G41">
        <v>40.177</v>
      </c>
      <c r="H41">
        <v>52.396000000000001</v>
      </c>
      <c r="I41">
        <v>66189.84</v>
      </c>
      <c r="J41">
        <v>100</v>
      </c>
      <c r="K41">
        <v>12947301</v>
      </c>
      <c r="L41">
        <v>0</v>
      </c>
      <c r="M41">
        <v>65535</v>
      </c>
    </row>
    <row r="42" spans="1:17" x14ac:dyDescent="0.2">
      <c r="A42">
        <v>13</v>
      </c>
      <c r="B42" t="s">
        <v>2407</v>
      </c>
      <c r="C42">
        <v>93.385000000000005</v>
      </c>
      <c r="D42">
        <v>3041.9960000000001</v>
      </c>
      <c r="E42">
        <v>1335</v>
      </c>
      <c r="F42">
        <v>9608</v>
      </c>
      <c r="G42">
        <v>27.207999999999998</v>
      </c>
      <c r="H42">
        <v>49.548000000000002</v>
      </c>
      <c r="I42">
        <v>284078.24900000001</v>
      </c>
      <c r="J42">
        <v>100</v>
      </c>
      <c r="K42">
        <v>55568145</v>
      </c>
      <c r="L42">
        <v>0</v>
      </c>
      <c r="M42">
        <v>65535</v>
      </c>
    </row>
    <row r="43" spans="1:17" x14ac:dyDescent="0.2">
      <c r="A43">
        <v>14</v>
      </c>
      <c r="B43" t="s">
        <v>2408</v>
      </c>
      <c r="C43">
        <v>90.42</v>
      </c>
      <c r="D43">
        <v>3767.0320000000002</v>
      </c>
      <c r="E43">
        <v>1531</v>
      </c>
      <c r="F43">
        <v>15961</v>
      </c>
      <c r="G43">
        <v>31.603000000000002</v>
      </c>
      <c r="H43">
        <v>48.83</v>
      </c>
      <c r="I43">
        <v>340616.44699999999</v>
      </c>
      <c r="J43">
        <v>100</v>
      </c>
      <c r="K43">
        <v>66627502</v>
      </c>
      <c r="L43">
        <v>0</v>
      </c>
      <c r="M43">
        <v>65535</v>
      </c>
    </row>
    <row r="44" spans="1:17" x14ac:dyDescent="0.2">
      <c r="A44">
        <v>15</v>
      </c>
      <c r="B44" t="s">
        <v>2409</v>
      </c>
      <c r="C44">
        <v>4.9489999999999998</v>
      </c>
      <c r="D44">
        <v>3524.4450000000002</v>
      </c>
      <c r="E44">
        <v>2073</v>
      </c>
      <c r="F44">
        <v>7456</v>
      </c>
      <c r="G44">
        <v>24.981999999999999</v>
      </c>
      <c r="H44">
        <v>49.758000000000003</v>
      </c>
      <c r="I44">
        <v>17441.274000000001</v>
      </c>
      <c r="J44">
        <v>100</v>
      </c>
      <c r="K44">
        <v>3411663</v>
      </c>
      <c r="L44">
        <v>0</v>
      </c>
      <c r="M44">
        <v>65535</v>
      </c>
    </row>
    <row r="45" spans="1:17" x14ac:dyDescent="0.2">
      <c r="A45">
        <v>16</v>
      </c>
      <c r="B45" t="s">
        <v>2410</v>
      </c>
      <c r="C45">
        <v>75.108999999999995</v>
      </c>
      <c r="D45">
        <v>3501.971</v>
      </c>
      <c r="E45">
        <v>2400</v>
      </c>
      <c r="F45">
        <v>7535</v>
      </c>
      <c r="G45">
        <v>50.994</v>
      </c>
      <c r="H45">
        <v>30.934000000000001</v>
      </c>
      <c r="I45">
        <v>263030.196</v>
      </c>
      <c r="J45">
        <v>100</v>
      </c>
      <c r="K45">
        <v>51450965</v>
      </c>
      <c r="L45">
        <v>0</v>
      </c>
      <c r="M45">
        <v>65535</v>
      </c>
    </row>
    <row r="46" spans="1:17" x14ac:dyDescent="0.2">
      <c r="A46">
        <v>17</v>
      </c>
      <c r="B46" t="s">
        <v>2411</v>
      </c>
      <c r="C46">
        <v>27.238</v>
      </c>
      <c r="D46">
        <v>2414.9160000000002</v>
      </c>
      <c r="E46">
        <v>1462</v>
      </c>
      <c r="F46">
        <v>15336</v>
      </c>
      <c r="G46">
        <v>48.293999999999997</v>
      </c>
      <c r="H46">
        <v>31.536000000000001</v>
      </c>
      <c r="I46">
        <v>65777.653999999995</v>
      </c>
      <c r="J46">
        <v>100</v>
      </c>
      <c r="K46">
        <v>12866674</v>
      </c>
      <c r="L46">
        <v>0</v>
      </c>
      <c r="M46">
        <v>65535</v>
      </c>
    </row>
    <row r="47" spans="1:17" x14ac:dyDescent="0.2">
      <c r="A47">
        <v>18</v>
      </c>
      <c r="B47" t="s">
        <v>2412</v>
      </c>
      <c r="C47">
        <v>53.213000000000001</v>
      </c>
      <c r="D47">
        <v>2346.3530000000001</v>
      </c>
      <c r="E47">
        <v>1301</v>
      </c>
      <c r="F47">
        <v>7782</v>
      </c>
      <c r="G47">
        <v>26.05</v>
      </c>
      <c r="H47">
        <v>46.94</v>
      </c>
      <c r="I47">
        <v>124857.43799999999</v>
      </c>
      <c r="J47">
        <v>100</v>
      </c>
      <c r="K47">
        <v>24423187</v>
      </c>
      <c r="L47">
        <v>0</v>
      </c>
      <c r="M47">
        <v>65535</v>
      </c>
    </row>
    <row r="48" spans="1:17" x14ac:dyDescent="0.2">
      <c r="A48">
        <v>19</v>
      </c>
      <c r="B48" t="s">
        <v>2413</v>
      </c>
      <c r="C48">
        <v>34.896000000000001</v>
      </c>
      <c r="D48">
        <v>3793.1770000000001</v>
      </c>
      <c r="E48">
        <v>1851</v>
      </c>
      <c r="F48">
        <v>10972</v>
      </c>
      <c r="G48">
        <v>38.476999999999997</v>
      </c>
      <c r="H48">
        <v>46.473999999999997</v>
      </c>
      <c r="I48">
        <v>132367.54800000001</v>
      </c>
      <c r="J48">
        <v>100</v>
      </c>
      <c r="K48">
        <v>25892229</v>
      </c>
      <c r="L48">
        <v>0</v>
      </c>
      <c r="M48">
        <v>65535</v>
      </c>
    </row>
    <row r="49" spans="1:17" x14ac:dyDescent="0.2">
      <c r="A49">
        <v>20</v>
      </c>
      <c r="B49" t="s">
        <v>2414</v>
      </c>
      <c r="C49">
        <v>72.62</v>
      </c>
      <c r="D49">
        <v>4031.9349999999999</v>
      </c>
      <c r="E49">
        <v>1744</v>
      </c>
      <c r="F49">
        <v>13368</v>
      </c>
      <c r="G49">
        <v>26.367999999999999</v>
      </c>
      <c r="H49">
        <v>50.837000000000003</v>
      </c>
      <c r="I49">
        <v>292797.11499999999</v>
      </c>
      <c r="J49">
        <v>100</v>
      </c>
      <c r="K49">
        <v>57273630</v>
      </c>
      <c r="L49">
        <v>0</v>
      </c>
      <c r="M49">
        <v>65535</v>
      </c>
    </row>
    <row r="52" spans="1:17" x14ac:dyDescent="0.2">
      <c r="A52" s="2" t="s">
        <v>618</v>
      </c>
    </row>
    <row r="53" spans="1:17" x14ac:dyDescent="0.2">
      <c r="A53">
        <v>1</v>
      </c>
      <c r="B53" t="s">
        <v>2415</v>
      </c>
      <c r="C53">
        <v>0</v>
      </c>
      <c r="D53">
        <v>1355.5609999999999</v>
      </c>
      <c r="E53">
        <v>450</v>
      </c>
      <c r="F53">
        <v>16383</v>
      </c>
      <c r="G53">
        <v>35.703000000000003</v>
      </c>
      <c r="H53">
        <v>35.703000000000003</v>
      </c>
      <c r="I53">
        <v>6911808.9309999999</v>
      </c>
      <c r="J53">
        <v>100</v>
      </c>
      <c r="K53">
        <v>1355561247</v>
      </c>
      <c r="L53">
        <v>0</v>
      </c>
      <c r="M53">
        <v>65535</v>
      </c>
    </row>
    <row r="54" spans="1:17" x14ac:dyDescent="0.2">
      <c r="A54" s="9">
        <v>2</v>
      </c>
      <c r="B54" s="9" t="s">
        <v>2416</v>
      </c>
      <c r="C54" s="9">
        <v>0</v>
      </c>
      <c r="D54" s="9">
        <v>2307.7730000000001</v>
      </c>
      <c r="E54" s="9">
        <v>568</v>
      </c>
      <c r="F54" s="9">
        <v>16383</v>
      </c>
      <c r="G54" s="9">
        <v>35.703000000000003</v>
      </c>
      <c r="H54" s="9">
        <v>35.703000000000003</v>
      </c>
      <c r="I54" s="9">
        <v>11766997.693</v>
      </c>
      <c r="J54" s="9">
        <v>100</v>
      </c>
      <c r="K54" s="9">
        <v>2307773005</v>
      </c>
      <c r="L54" s="9">
        <v>0</v>
      </c>
      <c r="M54" s="9">
        <v>65535</v>
      </c>
      <c r="N54" s="9"/>
      <c r="O54" s="9"/>
      <c r="P54" s="9"/>
      <c r="Q54" s="9"/>
    </row>
    <row r="55" spans="1:17" x14ac:dyDescent="0.2">
      <c r="A55" s="14">
        <v>3</v>
      </c>
      <c r="B55" s="14" t="s">
        <v>2417</v>
      </c>
      <c r="C55" s="14">
        <v>0</v>
      </c>
      <c r="D55" s="14">
        <v>3496.2139999999999</v>
      </c>
      <c r="E55" s="14">
        <v>537</v>
      </c>
      <c r="F55" s="14">
        <v>16383</v>
      </c>
      <c r="G55" s="14">
        <v>35.703000000000003</v>
      </c>
      <c r="H55" s="14">
        <v>35.703000000000003</v>
      </c>
      <c r="I55" s="14">
        <v>17826685.484999999</v>
      </c>
      <c r="J55" s="14">
        <v>100</v>
      </c>
      <c r="K55" s="14">
        <v>3496214124</v>
      </c>
      <c r="L55" s="14">
        <v>0</v>
      </c>
      <c r="M55" s="14">
        <v>65535</v>
      </c>
      <c r="N55" s="14"/>
      <c r="O55" s="14"/>
      <c r="P55" s="14"/>
      <c r="Q55" s="14"/>
    </row>
    <row r="56" spans="1:17" x14ac:dyDescent="0.2">
      <c r="A56" s="14">
        <v>4</v>
      </c>
      <c r="B56" s="14" t="s">
        <v>2418</v>
      </c>
      <c r="C56" s="14">
        <v>0</v>
      </c>
      <c r="D56" s="14">
        <v>2563.558</v>
      </c>
      <c r="E56" s="14">
        <v>605</v>
      </c>
      <c r="F56" s="14">
        <v>16383</v>
      </c>
      <c r="G56" s="14">
        <v>35.703000000000003</v>
      </c>
      <c r="H56" s="14">
        <v>35.703000000000003</v>
      </c>
      <c r="I56" s="14">
        <v>13071207.898</v>
      </c>
      <c r="J56" s="14">
        <v>100</v>
      </c>
      <c r="K56" s="14">
        <v>2563557971</v>
      </c>
      <c r="L56" s="14">
        <v>0</v>
      </c>
      <c r="M56" s="14">
        <v>65535</v>
      </c>
      <c r="N56" s="14"/>
      <c r="O56" s="14"/>
      <c r="P56" s="14"/>
      <c r="Q56" s="14"/>
    </row>
    <row r="57" spans="1:17" x14ac:dyDescent="0.2">
      <c r="A57">
        <v>5</v>
      </c>
      <c r="B57" t="s">
        <v>2419</v>
      </c>
      <c r="C57">
        <v>0</v>
      </c>
      <c r="D57">
        <v>1102.973</v>
      </c>
      <c r="E57">
        <v>508</v>
      </c>
      <c r="F57">
        <v>16383</v>
      </c>
      <c r="G57">
        <v>35.703000000000003</v>
      </c>
      <c r="H57">
        <v>35.703000000000003</v>
      </c>
      <c r="I57">
        <v>5623896.1519999998</v>
      </c>
      <c r="J57">
        <v>100</v>
      </c>
      <c r="K57">
        <v>1102972573</v>
      </c>
      <c r="L57">
        <v>0</v>
      </c>
      <c r="M57">
        <v>65535</v>
      </c>
    </row>
    <row r="58" spans="1:17" x14ac:dyDescent="0.2">
      <c r="A58" s="14">
        <v>6</v>
      </c>
      <c r="B58" s="14" t="s">
        <v>2420</v>
      </c>
      <c r="C58" s="14">
        <v>0</v>
      </c>
      <c r="D58" s="14">
        <v>970.28700000000003</v>
      </c>
      <c r="E58" s="14">
        <v>449</v>
      </c>
      <c r="F58" s="14">
        <v>16383</v>
      </c>
      <c r="G58" s="14">
        <v>35.703000000000003</v>
      </c>
      <c r="H58" s="14">
        <v>35.703000000000003</v>
      </c>
      <c r="I58" s="14">
        <v>4947350.1310000001</v>
      </c>
      <c r="J58" s="14">
        <v>100</v>
      </c>
      <c r="K58" s="14">
        <v>970286676</v>
      </c>
      <c r="L58" s="14">
        <v>0</v>
      </c>
      <c r="M58" s="14">
        <v>65535</v>
      </c>
      <c r="N58" s="14"/>
      <c r="O58" s="14"/>
      <c r="P58" s="14"/>
      <c r="Q58" s="14"/>
    </row>
    <row r="59" spans="1:17" x14ac:dyDescent="0.2">
      <c r="A59" s="9">
        <v>7</v>
      </c>
      <c r="B59" s="9" t="s">
        <v>2421</v>
      </c>
      <c r="C59" s="9">
        <v>0</v>
      </c>
      <c r="D59" s="9">
        <v>1385.15</v>
      </c>
      <c r="E59" s="9">
        <v>494</v>
      </c>
      <c r="F59" s="9">
        <v>16383</v>
      </c>
      <c r="G59" s="9">
        <v>35.703000000000003</v>
      </c>
      <c r="H59" s="9">
        <v>35.703000000000003</v>
      </c>
      <c r="I59" s="9">
        <v>7062679.5800000001</v>
      </c>
      <c r="J59" s="9">
        <v>100</v>
      </c>
      <c r="K59" s="9">
        <v>1385150376</v>
      </c>
      <c r="L59" s="9">
        <v>0</v>
      </c>
      <c r="M59" s="9">
        <v>65535</v>
      </c>
      <c r="N59" s="9"/>
      <c r="O59" s="9"/>
      <c r="P59" s="9"/>
      <c r="Q59" s="9"/>
    </row>
    <row r="60" spans="1:17" x14ac:dyDescent="0.2">
      <c r="A60">
        <v>8</v>
      </c>
      <c r="B60" t="s">
        <v>2422</v>
      </c>
      <c r="C60">
        <v>0</v>
      </c>
      <c r="D60">
        <v>1043.0730000000001</v>
      </c>
      <c r="E60">
        <v>441</v>
      </c>
      <c r="F60">
        <v>16383</v>
      </c>
      <c r="G60">
        <v>35.703000000000003</v>
      </c>
      <c r="H60">
        <v>35.703000000000003</v>
      </c>
      <c r="I60">
        <v>5318479.5219999999</v>
      </c>
      <c r="J60">
        <v>100</v>
      </c>
      <c r="K60">
        <v>1043073500</v>
      </c>
      <c r="L60">
        <v>0</v>
      </c>
      <c r="M60">
        <v>65535</v>
      </c>
    </row>
    <row r="61" spans="1:17" x14ac:dyDescent="0.2">
      <c r="A61" s="14">
        <v>9</v>
      </c>
      <c r="B61" s="14" t="s">
        <v>2423</v>
      </c>
      <c r="C61" s="14">
        <v>0</v>
      </c>
      <c r="D61" s="14">
        <v>882.63499999999999</v>
      </c>
      <c r="E61" s="14">
        <v>430</v>
      </c>
      <c r="F61" s="14">
        <v>16383</v>
      </c>
      <c r="G61" s="14">
        <v>35.703000000000003</v>
      </c>
      <c r="H61" s="14">
        <v>35.703000000000003</v>
      </c>
      <c r="I61" s="14">
        <v>4500427.0039999997</v>
      </c>
      <c r="J61" s="14">
        <v>100</v>
      </c>
      <c r="K61" s="14">
        <v>882634995</v>
      </c>
      <c r="L61" s="14">
        <v>0</v>
      </c>
      <c r="M61" s="14">
        <v>65535</v>
      </c>
      <c r="N61" s="14"/>
      <c r="O61" s="14"/>
      <c r="P61" s="14"/>
      <c r="Q61" s="14"/>
    </row>
    <row r="62" spans="1:17" x14ac:dyDescent="0.2">
      <c r="A62" s="10">
        <v>10</v>
      </c>
      <c r="B62" s="10" t="s">
        <v>2424</v>
      </c>
      <c r="C62" s="10">
        <v>13.741</v>
      </c>
      <c r="D62" s="10">
        <v>2960.1849999999999</v>
      </c>
      <c r="E62" s="10">
        <v>1805</v>
      </c>
      <c r="F62" s="10">
        <v>5194</v>
      </c>
      <c r="G62" s="10">
        <v>36.283000000000001</v>
      </c>
      <c r="H62" s="10">
        <v>21.367999999999999</v>
      </c>
      <c r="I62" s="10">
        <v>40677.118000000002</v>
      </c>
      <c r="J62" s="10">
        <v>100</v>
      </c>
      <c r="K62" s="10">
        <v>7977698</v>
      </c>
      <c r="L62" s="10">
        <v>0</v>
      </c>
      <c r="M62" s="10">
        <v>65535</v>
      </c>
      <c r="N62" s="10"/>
      <c r="O62" s="10"/>
      <c r="P62" s="10"/>
      <c r="Q62" s="10"/>
    </row>
    <row r="63" spans="1:17" x14ac:dyDescent="0.2">
      <c r="A63">
        <v>11</v>
      </c>
      <c r="B63" t="s">
        <v>2425</v>
      </c>
      <c r="C63">
        <v>86.343999999999994</v>
      </c>
      <c r="D63">
        <v>4406.2370000000001</v>
      </c>
      <c r="E63">
        <v>2482</v>
      </c>
      <c r="F63">
        <v>12038</v>
      </c>
      <c r="G63">
        <v>29.434000000000001</v>
      </c>
      <c r="H63">
        <v>38.052</v>
      </c>
      <c r="I63">
        <v>380452.136</v>
      </c>
      <c r="J63">
        <v>100</v>
      </c>
      <c r="K63">
        <v>74615224</v>
      </c>
      <c r="L63">
        <v>0</v>
      </c>
      <c r="M63">
        <v>65535</v>
      </c>
    </row>
    <row r="64" spans="1:17" x14ac:dyDescent="0.2">
      <c r="A64">
        <v>12</v>
      </c>
      <c r="B64" t="s">
        <v>2426</v>
      </c>
      <c r="C64">
        <v>75.834999999999994</v>
      </c>
      <c r="D64">
        <v>2914.9079999999999</v>
      </c>
      <c r="E64">
        <v>1756</v>
      </c>
      <c r="F64">
        <v>13516</v>
      </c>
      <c r="G64">
        <v>25.895</v>
      </c>
      <c r="H64">
        <v>37.183</v>
      </c>
      <c r="I64">
        <v>221052.81599999999</v>
      </c>
      <c r="J64">
        <v>100</v>
      </c>
      <c r="K64">
        <v>43353431</v>
      </c>
      <c r="L64">
        <v>0</v>
      </c>
      <c r="M64">
        <v>65535</v>
      </c>
    </row>
    <row r="65" spans="1:13" x14ac:dyDescent="0.2">
      <c r="A65">
        <v>13</v>
      </c>
      <c r="B65" t="s">
        <v>2427</v>
      </c>
      <c r="C65">
        <v>93.263000000000005</v>
      </c>
      <c r="D65">
        <v>4219.0159999999996</v>
      </c>
      <c r="E65">
        <v>1698</v>
      </c>
      <c r="F65">
        <v>13037</v>
      </c>
      <c r="G65">
        <v>40.848999999999997</v>
      </c>
      <c r="H65">
        <v>35.216999999999999</v>
      </c>
      <c r="I65">
        <v>393478.652</v>
      </c>
      <c r="J65">
        <v>100</v>
      </c>
      <c r="K65">
        <v>77170017</v>
      </c>
      <c r="L65">
        <v>0</v>
      </c>
      <c r="M65">
        <v>65535</v>
      </c>
    </row>
    <row r="66" spans="1:13" x14ac:dyDescent="0.2">
      <c r="A66">
        <v>14</v>
      </c>
      <c r="B66" t="s">
        <v>2428</v>
      </c>
      <c r="C66">
        <v>0</v>
      </c>
      <c r="D66">
        <v>2322.25</v>
      </c>
      <c r="E66">
        <v>459</v>
      </c>
      <c r="F66">
        <v>16383</v>
      </c>
      <c r="G66">
        <v>35.703000000000003</v>
      </c>
      <c r="H66">
        <v>35.703000000000003</v>
      </c>
      <c r="I66">
        <v>11840812.630000001</v>
      </c>
      <c r="J66">
        <v>100</v>
      </c>
      <c r="K66">
        <v>2322249775</v>
      </c>
      <c r="L66">
        <v>0</v>
      </c>
      <c r="M66">
        <v>65535</v>
      </c>
    </row>
    <row r="67" spans="1:13" x14ac:dyDescent="0.2">
      <c r="A67">
        <v>15</v>
      </c>
      <c r="B67" t="s">
        <v>2429</v>
      </c>
      <c r="C67">
        <v>76.981999999999999</v>
      </c>
      <c r="D67">
        <v>4182.4409999999998</v>
      </c>
      <c r="E67">
        <v>2596</v>
      </c>
      <c r="F67">
        <v>8676</v>
      </c>
      <c r="G67">
        <v>39.904000000000003</v>
      </c>
      <c r="H67">
        <v>43.963000000000001</v>
      </c>
      <c r="I67">
        <v>321974.78600000002</v>
      </c>
      <c r="J67">
        <v>100</v>
      </c>
      <c r="K67">
        <v>63146500</v>
      </c>
      <c r="L67">
        <v>0</v>
      </c>
      <c r="M67">
        <v>65535</v>
      </c>
    </row>
    <row r="68" spans="1:13" x14ac:dyDescent="0.2">
      <c r="A68">
        <v>16</v>
      </c>
      <c r="B68" t="s">
        <v>2430</v>
      </c>
      <c r="C68">
        <v>79.16</v>
      </c>
      <c r="D68">
        <v>5944.7719999999999</v>
      </c>
      <c r="E68">
        <v>2629</v>
      </c>
      <c r="F68">
        <v>13920</v>
      </c>
      <c r="G68">
        <v>36.118000000000002</v>
      </c>
      <c r="H68">
        <v>40.82</v>
      </c>
      <c r="I68">
        <v>470586.39399999997</v>
      </c>
      <c r="J68">
        <v>100</v>
      </c>
      <c r="K68">
        <v>92292580</v>
      </c>
      <c r="L68">
        <v>0</v>
      </c>
      <c r="M68">
        <v>65535</v>
      </c>
    </row>
    <row r="69" spans="1:13" x14ac:dyDescent="0.2">
      <c r="A69">
        <v>17</v>
      </c>
      <c r="B69" t="s">
        <v>2431</v>
      </c>
      <c r="C69">
        <v>92.024000000000001</v>
      </c>
      <c r="D69">
        <v>5596.3249999999998</v>
      </c>
      <c r="E69">
        <v>2662</v>
      </c>
      <c r="F69">
        <v>16383</v>
      </c>
      <c r="G69">
        <v>23.26</v>
      </c>
      <c r="H69">
        <v>26.661999999999999</v>
      </c>
      <c r="I69">
        <v>514996.88699999999</v>
      </c>
      <c r="J69">
        <v>100</v>
      </c>
      <c r="K69">
        <v>101002477</v>
      </c>
      <c r="L69">
        <v>0</v>
      </c>
      <c r="M69">
        <v>65535</v>
      </c>
    </row>
    <row r="70" spans="1:13" x14ac:dyDescent="0.2">
      <c r="A70">
        <v>18</v>
      </c>
      <c r="B70" t="s">
        <v>2432</v>
      </c>
      <c r="C70">
        <v>86.715999999999994</v>
      </c>
      <c r="D70">
        <v>3245.03</v>
      </c>
      <c r="E70">
        <v>1838</v>
      </c>
      <c r="F70">
        <v>10715</v>
      </c>
      <c r="G70">
        <v>38.783000000000001</v>
      </c>
      <c r="H70">
        <v>27.466999999999999</v>
      </c>
      <c r="I70">
        <v>281396.70899999997</v>
      </c>
      <c r="J70">
        <v>100</v>
      </c>
      <c r="K70">
        <v>55188226</v>
      </c>
      <c r="L70">
        <v>0</v>
      </c>
      <c r="M70">
        <v>65535</v>
      </c>
    </row>
    <row r="71" spans="1:13" x14ac:dyDescent="0.2">
      <c r="A71">
        <v>19</v>
      </c>
      <c r="B71" t="s">
        <v>2433</v>
      </c>
      <c r="C71">
        <v>65.010000000000005</v>
      </c>
      <c r="D71">
        <v>3809.06</v>
      </c>
      <c r="E71">
        <v>2198</v>
      </c>
      <c r="F71">
        <v>8901</v>
      </c>
      <c r="G71">
        <v>44.582000000000001</v>
      </c>
      <c r="H71">
        <v>42.002000000000002</v>
      </c>
      <c r="I71">
        <v>247628.467</v>
      </c>
      <c r="J71">
        <v>100</v>
      </c>
      <c r="K71">
        <v>48565514</v>
      </c>
      <c r="L71">
        <v>0</v>
      </c>
      <c r="M71">
        <v>65535</v>
      </c>
    </row>
    <row r="72" spans="1:13" x14ac:dyDescent="0.2">
      <c r="A72">
        <v>20</v>
      </c>
      <c r="B72" t="s">
        <v>2434</v>
      </c>
      <c r="C72">
        <v>33.524999999999999</v>
      </c>
      <c r="D72">
        <v>6661.2240000000002</v>
      </c>
      <c r="E72">
        <v>3563</v>
      </c>
      <c r="F72">
        <v>14318</v>
      </c>
      <c r="G72">
        <v>26.471</v>
      </c>
      <c r="H72">
        <v>41.82</v>
      </c>
      <c r="I72">
        <v>223317.29399999999</v>
      </c>
      <c r="J72">
        <v>100</v>
      </c>
      <c r="K72">
        <v>43797546</v>
      </c>
      <c r="L72">
        <v>0</v>
      </c>
      <c r="M72">
        <v>65535</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410B1E-7968-594E-B9ED-DFB4F55E9278}">
  <dimension ref="A1:G143"/>
  <sheetViews>
    <sheetView topLeftCell="A80" workbookViewId="0">
      <selection activeCell="E99" sqref="E99"/>
    </sheetView>
  </sheetViews>
  <sheetFormatPr baseColWidth="10" defaultRowHeight="16" x14ac:dyDescent="0.2"/>
  <sheetData>
    <row r="1" spans="1:7" x14ac:dyDescent="0.2">
      <c r="A1" s="2" t="s">
        <v>2436</v>
      </c>
    </row>
    <row r="3" spans="1:7" x14ac:dyDescent="0.2">
      <c r="A3" t="s">
        <v>2437</v>
      </c>
    </row>
    <row r="5" spans="1:7" x14ac:dyDescent="0.2">
      <c r="A5" t="s">
        <v>0</v>
      </c>
    </row>
    <row r="6" spans="1:7" x14ac:dyDescent="0.2">
      <c r="A6" t="s">
        <v>2438</v>
      </c>
    </row>
    <row r="8" spans="1:7" x14ac:dyDescent="0.2">
      <c r="A8" t="s">
        <v>1</v>
      </c>
      <c r="B8" t="s">
        <v>2439</v>
      </c>
      <c r="C8" t="s">
        <v>3</v>
      </c>
    </row>
    <row r="9" spans="1:7" x14ac:dyDescent="0.2">
      <c r="A9" t="s">
        <v>2440</v>
      </c>
      <c r="B9">
        <v>107.383</v>
      </c>
    </row>
    <row r="10" spans="1:7" x14ac:dyDescent="0.2">
      <c r="A10" t="s">
        <v>2441</v>
      </c>
      <c r="B10">
        <v>17.78</v>
      </c>
      <c r="C10" t="s">
        <v>267</v>
      </c>
    </row>
    <row r="11" spans="1:7" x14ac:dyDescent="0.2">
      <c r="A11" t="s">
        <v>2442</v>
      </c>
      <c r="B11">
        <v>116.07599999999999</v>
      </c>
      <c r="F11" t="s">
        <v>6</v>
      </c>
      <c r="G11" t="s">
        <v>267</v>
      </c>
    </row>
    <row r="12" spans="1:7" x14ac:dyDescent="0.2">
      <c r="A12" t="s">
        <v>2443</v>
      </c>
      <c r="B12">
        <v>0</v>
      </c>
      <c r="C12" t="s">
        <v>267</v>
      </c>
      <c r="F12">
        <v>107.383</v>
      </c>
      <c r="G12">
        <v>17.78</v>
      </c>
    </row>
    <row r="13" spans="1:7" x14ac:dyDescent="0.2">
      <c r="A13" t="s">
        <v>2444</v>
      </c>
      <c r="B13">
        <v>22.655999999999999</v>
      </c>
      <c r="F13">
        <v>116.07599999999999</v>
      </c>
      <c r="G13">
        <v>0</v>
      </c>
    </row>
    <row r="14" spans="1:7" x14ac:dyDescent="0.2">
      <c r="A14" t="s">
        <v>2445</v>
      </c>
      <c r="B14">
        <v>8.0540000000000003</v>
      </c>
      <c r="C14" t="s">
        <v>267</v>
      </c>
      <c r="F14">
        <v>22.655999999999999</v>
      </c>
      <c r="G14">
        <v>8.0540000000000003</v>
      </c>
    </row>
    <row r="15" spans="1:7" x14ac:dyDescent="0.2">
      <c r="A15" t="s">
        <v>2446</v>
      </c>
      <c r="B15">
        <v>0</v>
      </c>
      <c r="C15" t="s">
        <v>267</v>
      </c>
      <c r="F15">
        <v>19.356000000000002</v>
      </c>
      <c r="G15">
        <v>0</v>
      </c>
    </row>
    <row r="16" spans="1:7" x14ac:dyDescent="0.2">
      <c r="A16" t="s">
        <v>2447</v>
      </c>
      <c r="B16">
        <v>19.356000000000002</v>
      </c>
      <c r="F16">
        <v>0</v>
      </c>
      <c r="G16">
        <v>0</v>
      </c>
    </row>
    <row r="17" spans="1:7" x14ac:dyDescent="0.2">
      <c r="A17" t="s">
        <v>2448</v>
      </c>
      <c r="B17">
        <v>0</v>
      </c>
      <c r="F17">
        <v>37.137</v>
      </c>
      <c r="G17">
        <v>0</v>
      </c>
    </row>
    <row r="18" spans="1:7" x14ac:dyDescent="0.2">
      <c r="A18" t="s">
        <v>2449</v>
      </c>
      <c r="B18">
        <v>37.137</v>
      </c>
      <c r="F18">
        <v>0</v>
      </c>
      <c r="G18">
        <v>0</v>
      </c>
    </row>
    <row r="19" spans="1:7" x14ac:dyDescent="0.2">
      <c r="A19" t="s">
        <v>2450</v>
      </c>
      <c r="B19">
        <v>0</v>
      </c>
      <c r="C19" t="s">
        <v>267</v>
      </c>
      <c r="F19">
        <v>106.334</v>
      </c>
      <c r="G19">
        <v>0</v>
      </c>
    </row>
    <row r="20" spans="1:7" x14ac:dyDescent="0.2">
      <c r="A20" t="s">
        <v>2451</v>
      </c>
      <c r="B20">
        <v>0</v>
      </c>
      <c r="C20" t="s">
        <v>267</v>
      </c>
      <c r="F20">
        <v>0</v>
      </c>
      <c r="G20">
        <v>0</v>
      </c>
    </row>
    <row r="21" spans="1:7" x14ac:dyDescent="0.2">
      <c r="A21" t="s">
        <v>2452</v>
      </c>
      <c r="B21">
        <v>0</v>
      </c>
      <c r="F21">
        <v>0</v>
      </c>
      <c r="G21">
        <v>0</v>
      </c>
    </row>
    <row r="22" spans="1:7" x14ac:dyDescent="0.2">
      <c r="A22" t="s">
        <v>2453</v>
      </c>
      <c r="B22">
        <v>106.334</v>
      </c>
      <c r="F22">
        <v>40.749000000000002</v>
      </c>
      <c r="G22">
        <v>0</v>
      </c>
    </row>
    <row r="23" spans="1:7" x14ac:dyDescent="0.2">
      <c r="A23" t="s">
        <v>2454</v>
      </c>
      <c r="B23">
        <v>0</v>
      </c>
      <c r="C23" t="s">
        <v>267</v>
      </c>
      <c r="F23">
        <v>14.224</v>
      </c>
      <c r="G23">
        <v>23.946000000000002</v>
      </c>
    </row>
    <row r="24" spans="1:7" x14ac:dyDescent="0.2">
      <c r="A24" t="s">
        <v>2455</v>
      </c>
      <c r="B24">
        <v>0</v>
      </c>
      <c r="C24" t="s">
        <v>267</v>
      </c>
      <c r="F24">
        <v>69.718999999999994</v>
      </c>
      <c r="G24">
        <v>67.427000000000007</v>
      </c>
    </row>
    <row r="25" spans="1:7" x14ac:dyDescent="0.2">
      <c r="A25" t="s">
        <v>2456</v>
      </c>
      <c r="B25">
        <v>0</v>
      </c>
      <c r="C25" t="s">
        <v>267</v>
      </c>
      <c r="F25">
        <v>0</v>
      </c>
      <c r="G25">
        <v>0</v>
      </c>
    </row>
    <row r="26" spans="1:7" x14ac:dyDescent="0.2">
      <c r="A26" t="s">
        <v>2457</v>
      </c>
      <c r="B26">
        <v>0</v>
      </c>
      <c r="C26" t="s">
        <v>267</v>
      </c>
      <c r="F26">
        <v>44.709000000000003</v>
      </c>
      <c r="G26">
        <v>0</v>
      </c>
    </row>
    <row r="27" spans="1:7" x14ac:dyDescent="0.2">
      <c r="A27" t="s">
        <v>2458</v>
      </c>
      <c r="B27">
        <v>0</v>
      </c>
      <c r="C27" t="s">
        <v>267</v>
      </c>
      <c r="F27">
        <v>32.9</v>
      </c>
      <c r="G27">
        <v>0</v>
      </c>
    </row>
    <row r="28" spans="1:7" x14ac:dyDescent="0.2">
      <c r="A28" t="s">
        <v>2459</v>
      </c>
      <c r="B28">
        <v>0</v>
      </c>
      <c r="F28">
        <v>88.543000000000006</v>
      </c>
      <c r="G28">
        <v>0</v>
      </c>
    </row>
    <row r="29" spans="1:7" x14ac:dyDescent="0.2">
      <c r="A29" t="s">
        <v>2460</v>
      </c>
      <c r="B29">
        <v>0</v>
      </c>
      <c r="F29">
        <v>108.93300000000001</v>
      </c>
      <c r="G29">
        <v>0</v>
      </c>
    </row>
    <row r="30" spans="1:7" x14ac:dyDescent="0.2">
      <c r="A30" t="s">
        <v>2461</v>
      </c>
      <c r="B30">
        <v>23.946000000000002</v>
      </c>
      <c r="C30" t="s">
        <v>267</v>
      </c>
      <c r="F30">
        <v>47.103999999999999</v>
      </c>
      <c r="G30">
        <v>0</v>
      </c>
    </row>
    <row r="31" spans="1:7" x14ac:dyDescent="0.2">
      <c r="A31" t="s">
        <v>2462</v>
      </c>
      <c r="B31">
        <v>40.749000000000002</v>
      </c>
      <c r="F31">
        <v>0</v>
      </c>
      <c r="G31">
        <v>35.770000000000003</v>
      </c>
    </row>
    <row r="32" spans="1:7" x14ac:dyDescent="0.2">
      <c r="A32" t="s">
        <v>2463</v>
      </c>
      <c r="B32">
        <v>14.224</v>
      </c>
    </row>
    <row r="33" spans="1:3" x14ac:dyDescent="0.2">
      <c r="A33" t="s">
        <v>2464</v>
      </c>
      <c r="B33">
        <v>67.427000000000007</v>
      </c>
      <c r="C33" t="s">
        <v>267</v>
      </c>
    </row>
    <row r="34" spans="1:3" x14ac:dyDescent="0.2">
      <c r="A34" t="s">
        <v>2465</v>
      </c>
      <c r="B34">
        <v>0</v>
      </c>
      <c r="C34" t="s">
        <v>267</v>
      </c>
    </row>
    <row r="35" spans="1:3" x14ac:dyDescent="0.2">
      <c r="A35" t="s">
        <v>2466</v>
      </c>
      <c r="B35">
        <v>0</v>
      </c>
      <c r="C35" t="s">
        <v>267</v>
      </c>
    </row>
    <row r="36" spans="1:3" x14ac:dyDescent="0.2">
      <c r="A36" t="s">
        <v>2467</v>
      </c>
      <c r="B36">
        <v>69.718999999999994</v>
      </c>
    </row>
    <row r="37" spans="1:3" x14ac:dyDescent="0.2">
      <c r="A37" t="s">
        <v>2468</v>
      </c>
      <c r="B37">
        <v>0</v>
      </c>
    </row>
    <row r="38" spans="1:3" x14ac:dyDescent="0.2">
      <c r="A38" t="s">
        <v>2469</v>
      </c>
      <c r="B38">
        <v>44.709000000000003</v>
      </c>
    </row>
    <row r="39" spans="1:3" x14ac:dyDescent="0.2">
      <c r="A39" t="s">
        <v>2470</v>
      </c>
      <c r="B39">
        <v>32.9</v>
      </c>
    </row>
    <row r="40" spans="1:3" x14ac:dyDescent="0.2">
      <c r="A40" t="s">
        <v>2471</v>
      </c>
      <c r="B40">
        <v>88.543000000000006</v>
      </c>
    </row>
    <row r="41" spans="1:3" x14ac:dyDescent="0.2">
      <c r="A41" t="s">
        <v>2472</v>
      </c>
      <c r="B41">
        <v>0</v>
      </c>
      <c r="C41" t="s">
        <v>267</v>
      </c>
    </row>
    <row r="42" spans="1:3" x14ac:dyDescent="0.2">
      <c r="A42" t="s">
        <v>2473</v>
      </c>
      <c r="B42">
        <v>0</v>
      </c>
      <c r="C42" t="s">
        <v>267</v>
      </c>
    </row>
    <row r="43" spans="1:3" x14ac:dyDescent="0.2">
      <c r="A43" t="s">
        <v>2474</v>
      </c>
      <c r="B43">
        <v>108.93300000000001</v>
      </c>
    </row>
    <row r="44" spans="1:3" x14ac:dyDescent="0.2">
      <c r="A44" t="s">
        <v>2475</v>
      </c>
      <c r="B44">
        <v>47.103999999999999</v>
      </c>
    </row>
    <row r="45" spans="1:3" x14ac:dyDescent="0.2">
      <c r="A45" t="s">
        <v>249</v>
      </c>
      <c r="B45">
        <v>0</v>
      </c>
      <c r="C45" t="s">
        <v>267</v>
      </c>
    </row>
    <row r="46" spans="1:3" x14ac:dyDescent="0.2">
      <c r="A46" t="s">
        <v>2476</v>
      </c>
      <c r="B46">
        <v>0</v>
      </c>
    </row>
    <row r="47" spans="1:3" x14ac:dyDescent="0.2">
      <c r="A47" t="s">
        <v>2477</v>
      </c>
      <c r="B47">
        <v>0</v>
      </c>
      <c r="C47" t="s">
        <v>267</v>
      </c>
    </row>
    <row r="48" spans="1:3" x14ac:dyDescent="0.2">
      <c r="A48" t="s">
        <v>2478</v>
      </c>
      <c r="B48">
        <v>35.770000000000003</v>
      </c>
      <c r="C48" t="s">
        <v>267</v>
      </c>
    </row>
    <row r="53" spans="1:7" s="4" customFormat="1" x14ac:dyDescent="0.2">
      <c r="A53" s="4" t="s">
        <v>2479</v>
      </c>
    </row>
    <row r="56" spans="1:7" x14ac:dyDescent="0.2">
      <c r="A56" t="s">
        <v>1</v>
      </c>
      <c r="B56" t="s">
        <v>2439</v>
      </c>
      <c r="C56" t="s">
        <v>3</v>
      </c>
    </row>
    <row r="57" spans="1:7" x14ac:dyDescent="0.2">
      <c r="A57" t="s">
        <v>2480</v>
      </c>
      <c r="B57">
        <v>34.834000000000003</v>
      </c>
    </row>
    <row r="58" spans="1:7" x14ac:dyDescent="0.2">
      <c r="A58" t="s">
        <v>2481</v>
      </c>
      <c r="B58">
        <v>90.691999999999993</v>
      </c>
      <c r="F58" t="s">
        <v>6</v>
      </c>
      <c r="G58" t="s">
        <v>267</v>
      </c>
    </row>
    <row r="59" spans="1:7" x14ac:dyDescent="0.2">
      <c r="A59" t="s">
        <v>2482</v>
      </c>
      <c r="B59">
        <v>29.81</v>
      </c>
      <c r="F59">
        <v>34.834000000000003</v>
      </c>
      <c r="G59">
        <v>0</v>
      </c>
    </row>
    <row r="60" spans="1:7" x14ac:dyDescent="0.2">
      <c r="A60" t="s">
        <v>2441</v>
      </c>
      <c r="B60">
        <v>0</v>
      </c>
      <c r="C60" t="s">
        <v>267</v>
      </c>
      <c r="F60">
        <v>90.691999999999993</v>
      </c>
      <c r="G60">
        <v>26.52</v>
      </c>
    </row>
    <row r="61" spans="1:7" x14ac:dyDescent="0.2">
      <c r="A61" t="s">
        <v>2483</v>
      </c>
      <c r="B61">
        <v>26.52</v>
      </c>
      <c r="C61" t="s">
        <v>267</v>
      </c>
      <c r="F61">
        <v>29.81</v>
      </c>
      <c r="G61">
        <v>18.978000000000002</v>
      </c>
    </row>
    <row r="62" spans="1:7" x14ac:dyDescent="0.2">
      <c r="A62" t="s">
        <v>2484</v>
      </c>
      <c r="B62">
        <v>11.154</v>
      </c>
      <c r="F62">
        <v>11.154</v>
      </c>
      <c r="G62">
        <v>0</v>
      </c>
    </row>
    <row r="63" spans="1:7" x14ac:dyDescent="0.2">
      <c r="A63" t="s">
        <v>2485</v>
      </c>
      <c r="B63">
        <v>18.978000000000002</v>
      </c>
      <c r="C63" t="s">
        <v>267</v>
      </c>
      <c r="F63">
        <v>30.582000000000001</v>
      </c>
      <c r="G63">
        <v>0</v>
      </c>
    </row>
    <row r="64" spans="1:7" x14ac:dyDescent="0.2">
      <c r="A64" t="s">
        <v>2486</v>
      </c>
      <c r="B64">
        <v>0</v>
      </c>
      <c r="C64" t="s">
        <v>267</v>
      </c>
      <c r="F64">
        <v>74.754000000000005</v>
      </c>
      <c r="G64">
        <v>9.1590000000000007</v>
      </c>
    </row>
    <row r="65" spans="1:7" x14ac:dyDescent="0.2">
      <c r="A65" t="s">
        <v>2487</v>
      </c>
      <c r="B65">
        <v>30.582000000000001</v>
      </c>
      <c r="F65">
        <v>27.516999999999999</v>
      </c>
      <c r="G65">
        <v>16.824000000000002</v>
      </c>
    </row>
    <row r="66" spans="1:7" x14ac:dyDescent="0.2">
      <c r="A66" t="s">
        <v>2488</v>
      </c>
      <c r="B66">
        <v>74.754000000000005</v>
      </c>
      <c r="F66">
        <v>72.983999999999995</v>
      </c>
      <c r="G66">
        <v>0</v>
      </c>
    </row>
    <row r="67" spans="1:7" x14ac:dyDescent="0.2">
      <c r="A67" t="s">
        <v>2489</v>
      </c>
      <c r="B67">
        <v>0</v>
      </c>
      <c r="C67" t="s">
        <v>267</v>
      </c>
      <c r="F67">
        <v>166.071</v>
      </c>
      <c r="G67">
        <v>0</v>
      </c>
    </row>
    <row r="68" spans="1:7" x14ac:dyDescent="0.2">
      <c r="A68" t="s">
        <v>2490</v>
      </c>
      <c r="B68">
        <v>9.1590000000000007</v>
      </c>
      <c r="C68" t="s">
        <v>267</v>
      </c>
      <c r="F68">
        <v>28.73</v>
      </c>
      <c r="G68">
        <v>0</v>
      </c>
    </row>
    <row r="69" spans="1:7" x14ac:dyDescent="0.2">
      <c r="A69" t="s">
        <v>2491</v>
      </c>
      <c r="B69">
        <v>27.516999999999999</v>
      </c>
      <c r="F69">
        <v>25.475999999999999</v>
      </c>
      <c r="G69">
        <v>0</v>
      </c>
    </row>
    <row r="70" spans="1:7" x14ac:dyDescent="0.2">
      <c r="A70" t="s">
        <v>2492</v>
      </c>
      <c r="B70">
        <v>72.983999999999995</v>
      </c>
      <c r="F70">
        <v>123.19799999999999</v>
      </c>
      <c r="G70">
        <v>51.76</v>
      </c>
    </row>
    <row r="71" spans="1:7" x14ac:dyDescent="0.2">
      <c r="A71" t="s">
        <v>2493</v>
      </c>
      <c r="B71">
        <v>166.071</v>
      </c>
      <c r="F71">
        <v>4.2110000000000003</v>
      </c>
      <c r="G71">
        <v>0</v>
      </c>
    </row>
    <row r="72" spans="1:7" x14ac:dyDescent="0.2">
      <c r="A72" t="s">
        <v>2494</v>
      </c>
      <c r="B72">
        <v>28.73</v>
      </c>
      <c r="F72">
        <v>0</v>
      </c>
      <c r="G72">
        <v>55.412999999999997</v>
      </c>
    </row>
    <row r="73" spans="1:7" x14ac:dyDescent="0.2">
      <c r="A73" t="s">
        <v>2495</v>
      </c>
      <c r="B73">
        <v>16.824000000000002</v>
      </c>
      <c r="C73" t="s">
        <v>267</v>
      </c>
      <c r="F73">
        <v>29.594999999999999</v>
      </c>
      <c r="G73">
        <v>0</v>
      </c>
    </row>
    <row r="74" spans="1:7" x14ac:dyDescent="0.2">
      <c r="A74" t="s">
        <v>2496</v>
      </c>
      <c r="B74">
        <v>25.475999999999999</v>
      </c>
      <c r="F74">
        <v>26.248000000000001</v>
      </c>
      <c r="G74">
        <v>0</v>
      </c>
    </row>
    <row r="75" spans="1:7" x14ac:dyDescent="0.2">
      <c r="A75" t="s">
        <v>2497</v>
      </c>
      <c r="B75">
        <v>0</v>
      </c>
      <c r="C75" t="s">
        <v>267</v>
      </c>
      <c r="F75">
        <v>51.627000000000002</v>
      </c>
      <c r="G75">
        <v>0</v>
      </c>
    </row>
    <row r="76" spans="1:7" x14ac:dyDescent="0.2">
      <c r="A76" t="s">
        <v>2498</v>
      </c>
      <c r="B76">
        <v>123.19799999999999</v>
      </c>
      <c r="F76">
        <v>27.885999999999999</v>
      </c>
      <c r="G76">
        <v>0</v>
      </c>
    </row>
    <row r="77" spans="1:7" x14ac:dyDescent="0.2">
      <c r="A77" t="s">
        <v>2499</v>
      </c>
      <c r="B77">
        <v>0</v>
      </c>
      <c r="C77" t="s">
        <v>267</v>
      </c>
      <c r="F77">
        <v>64.325999999999993</v>
      </c>
      <c r="G77">
        <v>0</v>
      </c>
    </row>
    <row r="78" spans="1:7" x14ac:dyDescent="0.2">
      <c r="A78" t="s">
        <v>2500</v>
      </c>
      <c r="B78">
        <v>0</v>
      </c>
      <c r="C78" t="s">
        <v>267</v>
      </c>
      <c r="F78">
        <v>157.28</v>
      </c>
      <c r="G78">
        <v>0</v>
      </c>
    </row>
    <row r="79" spans="1:7" x14ac:dyDescent="0.2">
      <c r="A79" t="s">
        <v>2501</v>
      </c>
      <c r="B79">
        <v>0</v>
      </c>
      <c r="C79" t="s">
        <v>267</v>
      </c>
    </row>
    <row r="80" spans="1:7" x14ac:dyDescent="0.2">
      <c r="A80" t="s">
        <v>2502</v>
      </c>
      <c r="B80">
        <v>4.2110000000000003</v>
      </c>
    </row>
    <row r="81" spans="1:3" x14ac:dyDescent="0.2">
      <c r="A81" t="s">
        <v>239</v>
      </c>
      <c r="B81">
        <v>51.76</v>
      </c>
      <c r="C81" t="s">
        <v>267</v>
      </c>
    </row>
    <row r="82" spans="1:3" x14ac:dyDescent="0.2">
      <c r="A82" t="s">
        <v>2503</v>
      </c>
      <c r="B82">
        <v>0</v>
      </c>
      <c r="C82" t="s">
        <v>267</v>
      </c>
    </row>
    <row r="83" spans="1:3" x14ac:dyDescent="0.2">
      <c r="A83" t="s">
        <v>2504</v>
      </c>
      <c r="B83">
        <v>0</v>
      </c>
    </row>
    <row r="84" spans="1:3" x14ac:dyDescent="0.2">
      <c r="A84" t="s">
        <v>2505</v>
      </c>
      <c r="B84">
        <v>29.594999999999999</v>
      </c>
    </row>
    <row r="85" spans="1:3" x14ac:dyDescent="0.2">
      <c r="A85" t="s">
        <v>2506</v>
      </c>
      <c r="B85">
        <v>26.248000000000001</v>
      </c>
    </row>
    <row r="86" spans="1:3" x14ac:dyDescent="0.2">
      <c r="A86" t="s">
        <v>2507</v>
      </c>
      <c r="B86">
        <v>51.627000000000002</v>
      </c>
    </row>
    <row r="87" spans="1:3" x14ac:dyDescent="0.2">
      <c r="A87" t="s">
        <v>2508</v>
      </c>
      <c r="B87">
        <v>55.412999999999997</v>
      </c>
      <c r="C87" t="s">
        <v>267</v>
      </c>
    </row>
    <row r="88" spans="1:3" x14ac:dyDescent="0.2">
      <c r="A88" t="s">
        <v>2509</v>
      </c>
      <c r="B88">
        <v>0</v>
      </c>
      <c r="C88" t="s">
        <v>267</v>
      </c>
    </row>
    <row r="89" spans="1:3" x14ac:dyDescent="0.2">
      <c r="A89" t="s">
        <v>2510</v>
      </c>
      <c r="B89">
        <v>27.885999999999999</v>
      </c>
    </row>
    <row r="90" spans="1:3" x14ac:dyDescent="0.2">
      <c r="A90" t="s">
        <v>2511</v>
      </c>
      <c r="B90">
        <v>0</v>
      </c>
      <c r="C90" t="s">
        <v>267</v>
      </c>
    </row>
    <row r="91" spans="1:3" x14ac:dyDescent="0.2">
      <c r="A91" t="s">
        <v>2512</v>
      </c>
      <c r="B91">
        <v>64.325999999999993</v>
      </c>
    </row>
    <row r="92" spans="1:3" x14ac:dyDescent="0.2">
      <c r="A92" t="s">
        <v>2513</v>
      </c>
      <c r="B92">
        <v>0</v>
      </c>
      <c r="C92" t="s">
        <v>267</v>
      </c>
    </row>
    <row r="93" spans="1:3" x14ac:dyDescent="0.2">
      <c r="A93" t="s">
        <v>2514</v>
      </c>
      <c r="B93">
        <v>157.28</v>
      </c>
    </row>
    <row r="94" spans="1:3" x14ac:dyDescent="0.2">
      <c r="A94" t="s">
        <v>2515</v>
      </c>
      <c r="B94">
        <v>0</v>
      </c>
      <c r="C94" t="s">
        <v>267</v>
      </c>
    </row>
    <row r="95" spans="1:3" x14ac:dyDescent="0.2">
      <c r="A95" t="s">
        <v>2516</v>
      </c>
      <c r="B95">
        <v>0</v>
      </c>
      <c r="C95" t="s">
        <v>267</v>
      </c>
    </row>
    <row r="96" spans="1:3" x14ac:dyDescent="0.2">
      <c r="A96" t="s">
        <v>2517</v>
      </c>
      <c r="B96">
        <v>0</v>
      </c>
      <c r="C96" t="s">
        <v>267</v>
      </c>
    </row>
    <row r="100" spans="1:6" s="4" customFormat="1" x14ac:dyDescent="0.2">
      <c r="A100" s="4" t="s">
        <v>2518</v>
      </c>
    </row>
    <row r="103" spans="1:6" x14ac:dyDescent="0.2">
      <c r="A103" t="s">
        <v>1</v>
      </c>
      <c r="B103" t="s">
        <v>2439</v>
      </c>
      <c r="C103" t="s">
        <v>3</v>
      </c>
    </row>
    <row r="104" spans="1:6" x14ac:dyDescent="0.2">
      <c r="A104" t="s">
        <v>2519</v>
      </c>
      <c r="B104">
        <v>25.260999999999999</v>
      </c>
      <c r="C104" t="s">
        <v>267</v>
      </c>
    </row>
    <row r="105" spans="1:6" x14ac:dyDescent="0.2">
      <c r="A105" t="s">
        <v>2520</v>
      </c>
      <c r="B105">
        <v>16.664999999999999</v>
      </c>
      <c r="E105" t="s">
        <v>6</v>
      </c>
      <c r="F105" t="s">
        <v>267</v>
      </c>
    </row>
    <row r="106" spans="1:6" x14ac:dyDescent="0.2">
      <c r="A106" t="s">
        <v>2521</v>
      </c>
      <c r="B106">
        <v>0</v>
      </c>
      <c r="C106" t="s">
        <v>267</v>
      </c>
      <c r="E106">
        <v>16.664999999999999</v>
      </c>
      <c r="F106">
        <v>25.260999999999999</v>
      </c>
    </row>
    <row r="107" spans="1:6" x14ac:dyDescent="0.2">
      <c r="A107" t="s">
        <v>2522</v>
      </c>
      <c r="B107">
        <v>156.477</v>
      </c>
      <c r="C107" t="s">
        <v>267</v>
      </c>
      <c r="E107">
        <v>101.325</v>
      </c>
      <c r="F107">
        <v>0</v>
      </c>
    </row>
    <row r="108" spans="1:6" x14ac:dyDescent="0.2">
      <c r="A108" t="s">
        <v>2489</v>
      </c>
      <c r="B108">
        <v>0</v>
      </c>
      <c r="C108" t="s">
        <v>267</v>
      </c>
      <c r="E108">
        <v>40.606000000000002</v>
      </c>
      <c r="F108">
        <v>156.477</v>
      </c>
    </row>
    <row r="109" spans="1:6" x14ac:dyDescent="0.2">
      <c r="A109" t="s">
        <v>2523</v>
      </c>
      <c r="B109">
        <v>101.325</v>
      </c>
      <c r="E109">
        <v>0</v>
      </c>
      <c r="F109">
        <v>0</v>
      </c>
    </row>
    <row r="110" spans="1:6" x14ac:dyDescent="0.2">
      <c r="A110" t="s">
        <v>2524</v>
      </c>
      <c r="B110">
        <v>40.606000000000002</v>
      </c>
      <c r="E110">
        <v>29.738</v>
      </c>
      <c r="F110">
        <v>35.637</v>
      </c>
    </row>
    <row r="111" spans="1:6" x14ac:dyDescent="0.2">
      <c r="A111" t="s">
        <v>2525</v>
      </c>
      <c r="B111">
        <v>0</v>
      </c>
      <c r="E111">
        <v>36.686</v>
      </c>
      <c r="F111">
        <v>43.624000000000002</v>
      </c>
    </row>
    <row r="112" spans="1:6" x14ac:dyDescent="0.2">
      <c r="A112" t="s">
        <v>2526</v>
      </c>
      <c r="B112">
        <v>35.637</v>
      </c>
      <c r="C112" t="s">
        <v>267</v>
      </c>
      <c r="E112">
        <v>0</v>
      </c>
      <c r="F112">
        <v>63.508000000000003</v>
      </c>
    </row>
    <row r="113" spans="1:6" x14ac:dyDescent="0.2">
      <c r="A113" t="s">
        <v>2527</v>
      </c>
      <c r="B113">
        <v>43.624000000000002</v>
      </c>
      <c r="C113" t="s">
        <v>267</v>
      </c>
      <c r="E113">
        <v>14.090999999999999</v>
      </c>
      <c r="F113">
        <v>0</v>
      </c>
    </row>
    <row r="114" spans="1:6" x14ac:dyDescent="0.2">
      <c r="A114" t="s">
        <v>2528</v>
      </c>
      <c r="B114">
        <v>29.738</v>
      </c>
      <c r="E114">
        <v>177.68600000000001</v>
      </c>
      <c r="F114">
        <v>0</v>
      </c>
    </row>
    <row r="115" spans="1:6" x14ac:dyDescent="0.2">
      <c r="A115" t="s">
        <v>2529</v>
      </c>
      <c r="B115">
        <v>36.686</v>
      </c>
      <c r="E115">
        <v>18.818999999999999</v>
      </c>
      <c r="F115">
        <v>0</v>
      </c>
    </row>
    <row r="116" spans="1:6" x14ac:dyDescent="0.2">
      <c r="A116" t="s">
        <v>2530</v>
      </c>
      <c r="B116">
        <v>0</v>
      </c>
      <c r="E116">
        <v>60.366</v>
      </c>
      <c r="F116">
        <v>0</v>
      </c>
    </row>
    <row r="117" spans="1:6" x14ac:dyDescent="0.2">
      <c r="A117" t="s">
        <v>2531</v>
      </c>
      <c r="B117">
        <v>14.090999999999999</v>
      </c>
      <c r="E117">
        <v>0</v>
      </c>
      <c r="F117">
        <v>0</v>
      </c>
    </row>
    <row r="118" spans="1:6" x14ac:dyDescent="0.2">
      <c r="A118" t="s">
        <v>2532</v>
      </c>
      <c r="B118">
        <v>63.508000000000003</v>
      </c>
      <c r="C118" t="s">
        <v>267</v>
      </c>
      <c r="E118">
        <v>0</v>
      </c>
      <c r="F118">
        <v>0</v>
      </c>
    </row>
    <row r="119" spans="1:6" x14ac:dyDescent="0.2">
      <c r="A119" t="s">
        <v>2533</v>
      </c>
      <c r="B119">
        <v>0</v>
      </c>
      <c r="C119" t="s">
        <v>267</v>
      </c>
      <c r="E119">
        <v>0</v>
      </c>
      <c r="F119">
        <v>0</v>
      </c>
    </row>
    <row r="120" spans="1:6" x14ac:dyDescent="0.2">
      <c r="A120" t="s">
        <v>2534</v>
      </c>
      <c r="B120">
        <v>0</v>
      </c>
      <c r="C120" t="s">
        <v>267</v>
      </c>
      <c r="E120">
        <v>101.125</v>
      </c>
      <c r="F120">
        <v>0</v>
      </c>
    </row>
    <row r="121" spans="1:6" x14ac:dyDescent="0.2">
      <c r="A121" t="s">
        <v>2535</v>
      </c>
      <c r="B121">
        <v>177.68600000000001</v>
      </c>
      <c r="E121">
        <v>95.731999999999999</v>
      </c>
      <c r="F121">
        <v>0</v>
      </c>
    </row>
    <row r="122" spans="1:6" x14ac:dyDescent="0.2">
      <c r="A122" t="s">
        <v>2536</v>
      </c>
      <c r="B122">
        <v>18.818999999999999</v>
      </c>
      <c r="E122">
        <v>115.764</v>
      </c>
      <c r="F122">
        <v>0</v>
      </c>
    </row>
    <row r="123" spans="1:6" x14ac:dyDescent="0.2">
      <c r="A123" t="s">
        <v>2537</v>
      </c>
      <c r="B123">
        <v>60.366</v>
      </c>
      <c r="E123">
        <v>96.412999999999997</v>
      </c>
      <c r="F123">
        <v>0</v>
      </c>
    </row>
    <row r="124" spans="1:6" x14ac:dyDescent="0.2">
      <c r="A124" t="s">
        <v>2538</v>
      </c>
      <c r="B124">
        <v>0</v>
      </c>
      <c r="E124">
        <v>0</v>
      </c>
      <c r="F124">
        <v>0</v>
      </c>
    </row>
    <row r="125" spans="1:6" x14ac:dyDescent="0.2">
      <c r="A125" t="s">
        <v>2539</v>
      </c>
      <c r="B125">
        <v>0</v>
      </c>
      <c r="E125">
        <v>9.7110000000000003</v>
      </c>
      <c r="F125">
        <v>13.411</v>
      </c>
    </row>
    <row r="126" spans="1:6" x14ac:dyDescent="0.2">
      <c r="A126" t="s">
        <v>2540</v>
      </c>
      <c r="B126">
        <v>0</v>
      </c>
    </row>
    <row r="127" spans="1:6" x14ac:dyDescent="0.2">
      <c r="A127" t="s">
        <v>2541</v>
      </c>
      <c r="B127">
        <v>0</v>
      </c>
      <c r="C127" t="s">
        <v>267</v>
      </c>
    </row>
    <row r="128" spans="1:6" x14ac:dyDescent="0.2">
      <c r="A128" t="s">
        <v>2542</v>
      </c>
      <c r="B128">
        <v>0</v>
      </c>
      <c r="C128" t="s">
        <v>267</v>
      </c>
    </row>
    <row r="129" spans="1:3" x14ac:dyDescent="0.2">
      <c r="A129" t="s">
        <v>2543</v>
      </c>
      <c r="B129">
        <v>101.125</v>
      </c>
    </row>
    <row r="130" spans="1:3" x14ac:dyDescent="0.2">
      <c r="A130" t="s">
        <v>2544</v>
      </c>
      <c r="B130">
        <v>0</v>
      </c>
      <c r="C130" t="s">
        <v>267</v>
      </c>
    </row>
    <row r="131" spans="1:3" x14ac:dyDescent="0.2">
      <c r="A131" t="s">
        <v>2545</v>
      </c>
      <c r="B131">
        <v>0</v>
      </c>
      <c r="C131" t="s">
        <v>267</v>
      </c>
    </row>
    <row r="132" spans="1:3" x14ac:dyDescent="0.2">
      <c r="A132" t="s">
        <v>2546</v>
      </c>
      <c r="B132">
        <v>95.731999999999999</v>
      </c>
    </row>
    <row r="133" spans="1:3" x14ac:dyDescent="0.2">
      <c r="A133" t="s">
        <v>2468</v>
      </c>
      <c r="B133">
        <v>115.764</v>
      </c>
    </row>
    <row r="134" spans="1:3" x14ac:dyDescent="0.2">
      <c r="A134" t="s">
        <v>2547</v>
      </c>
      <c r="B134">
        <v>0</v>
      </c>
      <c r="C134" t="s">
        <v>267</v>
      </c>
    </row>
    <row r="135" spans="1:3" x14ac:dyDescent="0.2">
      <c r="A135" t="s">
        <v>2548</v>
      </c>
      <c r="B135">
        <v>96.412999999999997</v>
      </c>
    </row>
    <row r="136" spans="1:3" x14ac:dyDescent="0.2">
      <c r="A136" t="s">
        <v>2549</v>
      </c>
      <c r="B136">
        <v>0</v>
      </c>
    </row>
    <row r="137" spans="1:3" x14ac:dyDescent="0.2">
      <c r="A137" t="s">
        <v>2550</v>
      </c>
      <c r="B137">
        <v>0</v>
      </c>
      <c r="C137" t="s">
        <v>267</v>
      </c>
    </row>
    <row r="138" spans="1:3" x14ac:dyDescent="0.2">
      <c r="A138" t="s">
        <v>2551</v>
      </c>
      <c r="B138">
        <v>0</v>
      </c>
      <c r="C138" t="s">
        <v>267</v>
      </c>
    </row>
    <row r="139" spans="1:3" x14ac:dyDescent="0.2">
      <c r="A139" t="s">
        <v>2552</v>
      </c>
      <c r="B139">
        <v>9.7110000000000003</v>
      </c>
    </row>
    <row r="140" spans="1:3" x14ac:dyDescent="0.2">
      <c r="A140" t="s">
        <v>2553</v>
      </c>
      <c r="B140">
        <v>0</v>
      </c>
      <c r="C140" t="s">
        <v>267</v>
      </c>
    </row>
    <row r="141" spans="1:3" x14ac:dyDescent="0.2">
      <c r="A141" t="s">
        <v>2554</v>
      </c>
      <c r="B141">
        <v>0</v>
      </c>
      <c r="C141" t="s">
        <v>267</v>
      </c>
    </row>
    <row r="142" spans="1:3" x14ac:dyDescent="0.2">
      <c r="A142" t="s">
        <v>2555</v>
      </c>
      <c r="B142">
        <v>0</v>
      </c>
      <c r="C142" t="s">
        <v>267</v>
      </c>
    </row>
    <row r="143" spans="1:3" x14ac:dyDescent="0.2">
      <c r="A143" t="s">
        <v>2556</v>
      </c>
      <c r="B143">
        <v>13.411</v>
      </c>
      <c r="C143" t="s">
        <v>267</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516AE4-46B7-944C-AEB0-B8696A4369B1}">
  <dimension ref="A1:J104"/>
  <sheetViews>
    <sheetView topLeftCell="A49" workbookViewId="0">
      <selection activeCell="I67" sqref="I67"/>
    </sheetView>
  </sheetViews>
  <sheetFormatPr baseColWidth="10" defaultRowHeight="16" x14ac:dyDescent="0.2"/>
  <sheetData>
    <row r="1" spans="1:10" x14ac:dyDescent="0.2">
      <c r="A1" s="2" t="s">
        <v>2557</v>
      </c>
    </row>
    <row r="3" spans="1:10" x14ac:dyDescent="0.2">
      <c r="A3" t="s">
        <v>2558</v>
      </c>
    </row>
    <row r="6" spans="1:10" x14ac:dyDescent="0.2">
      <c r="A6">
        <v>1</v>
      </c>
      <c r="B6" t="s">
        <v>2559</v>
      </c>
      <c r="C6">
        <v>154.191</v>
      </c>
      <c r="D6" t="s">
        <v>2560</v>
      </c>
      <c r="F6" t="s">
        <v>702</v>
      </c>
      <c r="G6" t="s">
        <v>2561</v>
      </c>
      <c r="J6" t="s">
        <v>2562</v>
      </c>
    </row>
    <row r="7" spans="1:10" x14ac:dyDescent="0.2">
      <c r="A7">
        <v>2</v>
      </c>
      <c r="B7" t="s">
        <v>2563</v>
      </c>
      <c r="C7">
        <v>48.457000000000001</v>
      </c>
      <c r="D7" t="s">
        <v>2560</v>
      </c>
      <c r="F7" t="s">
        <v>2560</v>
      </c>
      <c r="G7" t="s">
        <v>2564</v>
      </c>
    </row>
    <row r="8" spans="1:10" x14ac:dyDescent="0.2">
      <c r="A8">
        <v>3</v>
      </c>
      <c r="B8" t="s">
        <v>2565</v>
      </c>
      <c r="C8">
        <v>61.081000000000003</v>
      </c>
      <c r="D8" t="s">
        <v>2560</v>
      </c>
      <c r="F8">
        <v>154.191</v>
      </c>
      <c r="G8">
        <v>60.091999999999999</v>
      </c>
    </row>
    <row r="9" spans="1:10" x14ac:dyDescent="0.2">
      <c r="A9">
        <v>4</v>
      </c>
      <c r="B9" t="s">
        <v>2566</v>
      </c>
      <c r="C9">
        <v>60.091999999999999</v>
      </c>
      <c r="D9" t="s">
        <v>2564</v>
      </c>
      <c r="F9">
        <v>48.457000000000001</v>
      </c>
      <c r="G9">
        <v>0</v>
      </c>
    </row>
    <row r="10" spans="1:10" x14ac:dyDescent="0.2">
      <c r="A10">
        <v>5</v>
      </c>
      <c r="B10" t="s">
        <v>2567</v>
      </c>
      <c r="C10">
        <v>14.106999999999999</v>
      </c>
      <c r="D10" t="s">
        <v>2560</v>
      </c>
      <c r="F10">
        <v>61.081000000000003</v>
      </c>
      <c r="G10">
        <v>0</v>
      </c>
    </row>
    <row r="11" spans="1:10" x14ac:dyDescent="0.2">
      <c r="A11">
        <v>6</v>
      </c>
      <c r="B11" t="s">
        <v>2568</v>
      </c>
      <c r="C11">
        <v>0</v>
      </c>
      <c r="D11" t="s">
        <v>2564</v>
      </c>
      <c r="F11">
        <v>14.106999999999999</v>
      </c>
      <c r="G11">
        <v>0</v>
      </c>
    </row>
    <row r="12" spans="1:10" x14ac:dyDescent="0.2">
      <c r="A12">
        <v>7</v>
      </c>
      <c r="B12" t="s">
        <v>2569</v>
      </c>
      <c r="C12">
        <v>66.671000000000006</v>
      </c>
      <c r="D12" t="s">
        <v>2560</v>
      </c>
      <c r="F12">
        <v>66.671000000000006</v>
      </c>
      <c r="G12">
        <v>0</v>
      </c>
    </row>
    <row r="13" spans="1:10" x14ac:dyDescent="0.2">
      <c r="A13">
        <v>8</v>
      </c>
      <c r="B13" t="s">
        <v>2570</v>
      </c>
      <c r="C13">
        <v>0</v>
      </c>
      <c r="D13" t="s">
        <v>2564</v>
      </c>
      <c r="F13">
        <v>95.695999999999998</v>
      </c>
      <c r="G13">
        <v>0</v>
      </c>
    </row>
    <row r="14" spans="1:10" x14ac:dyDescent="0.2">
      <c r="A14">
        <v>9</v>
      </c>
      <c r="B14" t="s">
        <v>2571</v>
      </c>
      <c r="C14">
        <v>0</v>
      </c>
      <c r="D14" t="s">
        <v>2564</v>
      </c>
      <c r="F14">
        <v>140.49</v>
      </c>
      <c r="G14">
        <v>0</v>
      </c>
    </row>
    <row r="15" spans="1:10" x14ac:dyDescent="0.2">
      <c r="A15">
        <v>10</v>
      </c>
      <c r="B15" t="s">
        <v>2572</v>
      </c>
      <c r="C15">
        <v>85.822000000000003</v>
      </c>
      <c r="D15" t="s">
        <v>2564</v>
      </c>
      <c r="F15">
        <v>18.036999999999999</v>
      </c>
      <c r="G15">
        <v>0</v>
      </c>
    </row>
    <row r="16" spans="1:10" x14ac:dyDescent="0.2">
      <c r="A16">
        <v>11</v>
      </c>
      <c r="B16" t="s">
        <v>2573</v>
      </c>
      <c r="C16">
        <v>95.695999999999998</v>
      </c>
      <c r="D16" t="s">
        <v>2560</v>
      </c>
      <c r="F16">
        <v>46.161999999999999</v>
      </c>
      <c r="G16">
        <v>0</v>
      </c>
    </row>
    <row r="17" spans="1:7" x14ac:dyDescent="0.2">
      <c r="A17">
        <v>12</v>
      </c>
      <c r="B17" t="s">
        <v>2574</v>
      </c>
      <c r="C17">
        <v>140.49</v>
      </c>
      <c r="D17" t="s">
        <v>2560</v>
      </c>
      <c r="F17">
        <v>155.624</v>
      </c>
      <c r="G17">
        <v>44.401000000000003</v>
      </c>
    </row>
    <row r="18" spans="1:7" x14ac:dyDescent="0.2">
      <c r="A18">
        <v>13</v>
      </c>
      <c r="B18" t="s">
        <v>2575</v>
      </c>
      <c r="C18">
        <v>0</v>
      </c>
      <c r="D18" t="s">
        <v>2564</v>
      </c>
      <c r="F18">
        <v>63.070999999999998</v>
      </c>
      <c r="G18">
        <v>45.807000000000002</v>
      </c>
    </row>
    <row r="19" spans="1:7" x14ac:dyDescent="0.2">
      <c r="A19">
        <v>14</v>
      </c>
      <c r="B19" t="s">
        <v>2576</v>
      </c>
      <c r="C19">
        <v>0</v>
      </c>
      <c r="D19" t="s">
        <v>2564</v>
      </c>
      <c r="F19">
        <v>146.29499999999999</v>
      </c>
      <c r="G19">
        <v>29</v>
      </c>
    </row>
    <row r="20" spans="1:7" x14ac:dyDescent="0.2">
      <c r="A20">
        <v>15</v>
      </c>
      <c r="B20" t="s">
        <v>2577</v>
      </c>
      <c r="C20">
        <v>0</v>
      </c>
      <c r="D20" t="s">
        <v>2564</v>
      </c>
      <c r="F20">
        <v>91.146000000000001</v>
      </c>
      <c r="G20">
        <v>85.822000000000003</v>
      </c>
    </row>
    <row r="21" spans="1:7" x14ac:dyDescent="0.2">
      <c r="A21">
        <v>16</v>
      </c>
      <c r="B21" t="s">
        <v>2578</v>
      </c>
      <c r="C21">
        <v>18.036999999999999</v>
      </c>
      <c r="D21" t="s">
        <v>2560</v>
      </c>
      <c r="F21">
        <v>34.741999999999997</v>
      </c>
    </row>
    <row r="22" spans="1:7" x14ac:dyDescent="0.2">
      <c r="A22">
        <v>17</v>
      </c>
      <c r="B22" t="s">
        <v>2579</v>
      </c>
      <c r="C22">
        <v>0</v>
      </c>
      <c r="D22" t="s">
        <v>2564</v>
      </c>
      <c r="F22">
        <v>79.421999999999997</v>
      </c>
    </row>
    <row r="23" spans="1:7" x14ac:dyDescent="0.2">
      <c r="A23">
        <v>18</v>
      </c>
      <c r="B23" t="s">
        <v>2580</v>
      </c>
      <c r="C23">
        <v>46.161999999999999</v>
      </c>
      <c r="D23" t="s">
        <v>2560</v>
      </c>
    </row>
    <row r="24" spans="1:7" x14ac:dyDescent="0.2">
      <c r="A24">
        <v>19</v>
      </c>
      <c r="B24" t="s">
        <v>2581</v>
      </c>
      <c r="C24">
        <v>155.624</v>
      </c>
      <c r="D24" t="s">
        <v>2560</v>
      </c>
    </row>
    <row r="25" spans="1:7" x14ac:dyDescent="0.2">
      <c r="A25">
        <v>20</v>
      </c>
      <c r="B25" t="s">
        <v>2582</v>
      </c>
      <c r="C25">
        <v>63.070999999999998</v>
      </c>
      <c r="D25" t="s">
        <v>2560</v>
      </c>
    </row>
    <row r="26" spans="1:7" x14ac:dyDescent="0.2">
      <c r="A26">
        <v>21</v>
      </c>
      <c r="B26" t="s">
        <v>2583</v>
      </c>
      <c r="C26">
        <v>146.29499999999999</v>
      </c>
      <c r="D26" t="s">
        <v>2560</v>
      </c>
    </row>
    <row r="27" spans="1:7" x14ac:dyDescent="0.2">
      <c r="A27">
        <v>22</v>
      </c>
      <c r="B27" t="s">
        <v>2584</v>
      </c>
      <c r="C27">
        <v>91.146000000000001</v>
      </c>
      <c r="D27" t="s">
        <v>2560</v>
      </c>
    </row>
    <row r="28" spans="1:7" x14ac:dyDescent="0.2">
      <c r="A28">
        <v>23</v>
      </c>
      <c r="B28" t="s">
        <v>2585</v>
      </c>
      <c r="C28">
        <v>34.741999999999997</v>
      </c>
      <c r="D28" t="s">
        <v>2560</v>
      </c>
    </row>
    <row r="29" spans="1:7" x14ac:dyDescent="0.2">
      <c r="A29">
        <v>24</v>
      </c>
      <c r="B29" t="s">
        <v>2586</v>
      </c>
      <c r="C29">
        <v>0</v>
      </c>
      <c r="D29" t="s">
        <v>2564</v>
      </c>
    </row>
    <row r="30" spans="1:7" x14ac:dyDescent="0.2">
      <c r="A30">
        <v>25</v>
      </c>
      <c r="B30" t="s">
        <v>2587</v>
      </c>
      <c r="C30">
        <v>44.401000000000003</v>
      </c>
      <c r="D30" t="s">
        <v>2564</v>
      </c>
    </row>
    <row r="31" spans="1:7" x14ac:dyDescent="0.2">
      <c r="A31">
        <v>26</v>
      </c>
      <c r="B31" t="s">
        <v>2588</v>
      </c>
      <c r="C31">
        <v>45.807000000000002</v>
      </c>
      <c r="D31" t="s">
        <v>2564</v>
      </c>
    </row>
    <row r="32" spans="1:7" x14ac:dyDescent="0.2">
      <c r="A32">
        <v>27</v>
      </c>
      <c r="B32" t="s">
        <v>2589</v>
      </c>
      <c r="C32">
        <v>29</v>
      </c>
      <c r="D32" t="s">
        <v>2564</v>
      </c>
    </row>
    <row r="33" spans="1:7" x14ac:dyDescent="0.2">
      <c r="A33">
        <v>28</v>
      </c>
      <c r="B33" t="s">
        <v>2590</v>
      </c>
      <c r="C33">
        <v>79.421999999999997</v>
      </c>
      <c r="D33" t="s">
        <v>2560</v>
      </c>
    </row>
    <row r="35" spans="1:7" s="4" customFormat="1" x14ac:dyDescent="0.2"/>
    <row r="37" spans="1:7" x14ac:dyDescent="0.2">
      <c r="A37" t="s">
        <v>2591</v>
      </c>
    </row>
    <row r="39" spans="1:7" x14ac:dyDescent="0.2">
      <c r="C39" t="s">
        <v>1410</v>
      </c>
    </row>
    <row r="40" spans="1:7" x14ac:dyDescent="0.2">
      <c r="A40">
        <v>1</v>
      </c>
      <c r="B40" t="s">
        <v>2592</v>
      </c>
      <c r="C40">
        <v>0</v>
      </c>
      <c r="D40" t="s">
        <v>2564</v>
      </c>
    </row>
    <row r="41" spans="1:7" x14ac:dyDescent="0.2">
      <c r="A41">
        <v>2</v>
      </c>
      <c r="B41" t="s">
        <v>2593</v>
      </c>
      <c r="C41">
        <v>60.929000000000002</v>
      </c>
      <c r="D41" t="s">
        <v>2594</v>
      </c>
      <c r="F41" t="s">
        <v>2594</v>
      </c>
      <c r="G41" t="s">
        <v>2564</v>
      </c>
    </row>
    <row r="42" spans="1:7" x14ac:dyDescent="0.2">
      <c r="A42">
        <v>3</v>
      </c>
      <c r="B42" t="s">
        <v>2595</v>
      </c>
      <c r="C42">
        <v>62.26</v>
      </c>
      <c r="D42" t="s">
        <v>2564</v>
      </c>
      <c r="F42">
        <v>60.929000000000002</v>
      </c>
      <c r="G42">
        <v>0</v>
      </c>
    </row>
    <row r="43" spans="1:7" x14ac:dyDescent="0.2">
      <c r="A43">
        <v>4</v>
      </c>
      <c r="B43" t="s">
        <v>2596</v>
      </c>
      <c r="C43">
        <v>34.97</v>
      </c>
      <c r="D43" t="s">
        <v>2594</v>
      </c>
      <c r="F43">
        <v>34.97</v>
      </c>
      <c r="G43">
        <v>62.26</v>
      </c>
    </row>
    <row r="44" spans="1:7" x14ac:dyDescent="0.2">
      <c r="A44">
        <v>5</v>
      </c>
      <c r="B44" t="s">
        <v>2597</v>
      </c>
      <c r="C44">
        <v>0</v>
      </c>
      <c r="D44" t="s">
        <v>2594</v>
      </c>
      <c r="F44">
        <v>0</v>
      </c>
      <c r="G44">
        <v>0</v>
      </c>
    </row>
    <row r="45" spans="1:7" x14ac:dyDescent="0.2">
      <c r="A45">
        <v>6</v>
      </c>
      <c r="B45" t="s">
        <v>2598</v>
      </c>
      <c r="C45">
        <v>71.069000000000003</v>
      </c>
      <c r="D45" t="s">
        <v>2594</v>
      </c>
      <c r="F45">
        <v>71.069000000000003</v>
      </c>
      <c r="G45">
        <v>0</v>
      </c>
    </row>
    <row r="46" spans="1:7" x14ac:dyDescent="0.2">
      <c r="A46">
        <v>7</v>
      </c>
      <c r="B46" t="s">
        <v>2599</v>
      </c>
      <c r="C46">
        <v>0</v>
      </c>
      <c r="D46" t="s">
        <v>2594</v>
      </c>
      <c r="F46">
        <v>0</v>
      </c>
      <c r="G46">
        <v>0</v>
      </c>
    </row>
    <row r="47" spans="1:7" x14ac:dyDescent="0.2">
      <c r="A47">
        <v>8</v>
      </c>
      <c r="B47" t="s">
        <v>2600</v>
      </c>
      <c r="C47">
        <v>57.975000000000001</v>
      </c>
      <c r="D47" t="s">
        <v>2594</v>
      </c>
      <c r="G47">
        <v>106.78700000000001</v>
      </c>
    </row>
    <row r="48" spans="1:7" x14ac:dyDescent="0.2">
      <c r="A48">
        <v>9</v>
      </c>
      <c r="B48" t="s">
        <v>2601</v>
      </c>
      <c r="C48">
        <v>0</v>
      </c>
      <c r="D48" t="s">
        <v>2564</v>
      </c>
      <c r="F48">
        <v>45.212000000000003</v>
      </c>
      <c r="G48">
        <v>69.738</v>
      </c>
    </row>
    <row r="49" spans="1:7" x14ac:dyDescent="0.2">
      <c r="A49">
        <v>10</v>
      </c>
      <c r="B49" t="s">
        <v>2602</v>
      </c>
      <c r="C49">
        <v>0</v>
      </c>
      <c r="D49" t="s">
        <v>2564</v>
      </c>
      <c r="F49">
        <v>96.088999999999999</v>
      </c>
      <c r="G49">
        <v>13.308999999999999</v>
      </c>
    </row>
    <row r="50" spans="1:7" x14ac:dyDescent="0.2">
      <c r="A50">
        <v>11</v>
      </c>
      <c r="B50" t="s">
        <v>2603</v>
      </c>
      <c r="C50">
        <v>0</v>
      </c>
      <c r="D50" t="s">
        <v>2564</v>
      </c>
      <c r="F50">
        <v>32.106000000000002</v>
      </c>
      <c r="G50">
        <v>0</v>
      </c>
    </row>
    <row r="51" spans="1:7" x14ac:dyDescent="0.2">
      <c r="A51">
        <v>12</v>
      </c>
      <c r="B51" t="s">
        <v>2604</v>
      </c>
      <c r="C51">
        <v>106.78700000000001</v>
      </c>
      <c r="D51" t="s">
        <v>2564</v>
      </c>
      <c r="F51">
        <v>113.84699999999999</v>
      </c>
      <c r="G51">
        <v>14.855</v>
      </c>
    </row>
    <row r="52" spans="1:7" x14ac:dyDescent="0.2">
      <c r="A52">
        <v>13</v>
      </c>
      <c r="B52" t="s">
        <v>2605</v>
      </c>
      <c r="C52">
        <v>69.738</v>
      </c>
      <c r="D52" t="s">
        <v>2564</v>
      </c>
      <c r="F52">
        <v>104.974</v>
      </c>
      <c r="G52">
        <v>102.73099999999999</v>
      </c>
    </row>
    <row r="53" spans="1:7" x14ac:dyDescent="0.2">
      <c r="A53">
        <v>14</v>
      </c>
      <c r="B53" t="s">
        <v>2606</v>
      </c>
      <c r="C53">
        <v>45.212000000000003</v>
      </c>
      <c r="D53" t="s">
        <v>2594</v>
      </c>
      <c r="F53">
        <v>42.17</v>
      </c>
      <c r="G53">
        <v>0</v>
      </c>
    </row>
    <row r="54" spans="1:7" x14ac:dyDescent="0.2">
      <c r="A54">
        <v>15</v>
      </c>
      <c r="B54" t="s">
        <v>2607</v>
      </c>
      <c r="C54">
        <v>96.088999999999999</v>
      </c>
      <c r="D54" t="s">
        <v>2594</v>
      </c>
      <c r="F54">
        <v>72.843000000000004</v>
      </c>
      <c r="G54">
        <v>27.72</v>
      </c>
    </row>
    <row r="55" spans="1:7" x14ac:dyDescent="0.2">
      <c r="A55">
        <v>16</v>
      </c>
      <c r="B55" t="s">
        <v>567</v>
      </c>
      <c r="C55">
        <v>13.308999999999999</v>
      </c>
      <c r="D55" t="s">
        <v>2564</v>
      </c>
      <c r="F55">
        <v>66.796999999999997</v>
      </c>
      <c r="G55">
        <v>10.811999999999999</v>
      </c>
    </row>
    <row r="56" spans="1:7" x14ac:dyDescent="0.2">
      <c r="A56">
        <v>17</v>
      </c>
      <c r="B56" t="s">
        <v>2608</v>
      </c>
      <c r="C56">
        <v>0</v>
      </c>
      <c r="D56" t="s">
        <v>2564</v>
      </c>
      <c r="F56">
        <v>19.811</v>
      </c>
    </row>
    <row r="57" spans="1:7" x14ac:dyDescent="0.2">
      <c r="A57">
        <v>18</v>
      </c>
      <c r="B57" t="s">
        <v>2609</v>
      </c>
      <c r="C57">
        <v>32.106000000000002</v>
      </c>
      <c r="D57" t="s">
        <v>2594</v>
      </c>
    </row>
    <row r="58" spans="1:7" x14ac:dyDescent="0.2">
      <c r="A58">
        <v>19</v>
      </c>
      <c r="B58" t="s">
        <v>547</v>
      </c>
      <c r="C58">
        <v>113.84699999999999</v>
      </c>
      <c r="D58" t="s">
        <v>2594</v>
      </c>
    </row>
    <row r="59" spans="1:7" x14ac:dyDescent="0.2">
      <c r="A59">
        <v>20</v>
      </c>
      <c r="B59" t="s">
        <v>2610</v>
      </c>
      <c r="C59">
        <v>14.855</v>
      </c>
      <c r="D59" t="s">
        <v>2564</v>
      </c>
    </row>
    <row r="60" spans="1:7" x14ac:dyDescent="0.2">
      <c r="A60">
        <v>21</v>
      </c>
      <c r="B60" t="s">
        <v>2611</v>
      </c>
      <c r="C60">
        <v>102.73099999999999</v>
      </c>
      <c r="D60" t="s">
        <v>2564</v>
      </c>
    </row>
    <row r="61" spans="1:7" x14ac:dyDescent="0.2">
      <c r="A61">
        <v>22</v>
      </c>
      <c r="B61" t="s">
        <v>2612</v>
      </c>
      <c r="C61">
        <v>0</v>
      </c>
      <c r="D61" t="s">
        <v>2564</v>
      </c>
    </row>
    <row r="62" spans="1:7" x14ac:dyDescent="0.2">
      <c r="A62">
        <v>23</v>
      </c>
      <c r="B62" t="s">
        <v>2613</v>
      </c>
      <c r="C62">
        <v>104.974</v>
      </c>
      <c r="D62" t="s">
        <v>2594</v>
      </c>
    </row>
    <row r="63" spans="1:7" x14ac:dyDescent="0.2">
      <c r="A63">
        <v>24</v>
      </c>
      <c r="B63" t="s">
        <v>2614</v>
      </c>
      <c r="C63">
        <v>27.72</v>
      </c>
      <c r="D63" t="s">
        <v>2564</v>
      </c>
    </row>
    <row r="64" spans="1:7" x14ac:dyDescent="0.2">
      <c r="A64">
        <v>25</v>
      </c>
      <c r="B64" t="s">
        <v>2615</v>
      </c>
      <c r="C64">
        <v>42.17</v>
      </c>
      <c r="D64" t="s">
        <v>2594</v>
      </c>
    </row>
    <row r="65" spans="1:7" x14ac:dyDescent="0.2">
      <c r="A65">
        <v>26</v>
      </c>
      <c r="B65" t="s">
        <v>2616</v>
      </c>
      <c r="C65">
        <v>10.811999999999999</v>
      </c>
      <c r="D65" t="s">
        <v>2564</v>
      </c>
    </row>
    <row r="66" spans="1:7" x14ac:dyDescent="0.2">
      <c r="A66">
        <v>27</v>
      </c>
      <c r="B66" t="s">
        <v>2617</v>
      </c>
      <c r="C66">
        <v>72.843000000000004</v>
      </c>
      <c r="D66" t="s">
        <v>2594</v>
      </c>
    </row>
    <row r="67" spans="1:7" x14ac:dyDescent="0.2">
      <c r="A67">
        <v>28</v>
      </c>
      <c r="B67" t="s">
        <v>2618</v>
      </c>
      <c r="C67">
        <v>0</v>
      </c>
      <c r="D67" t="s">
        <v>2564</v>
      </c>
    </row>
    <row r="68" spans="1:7" x14ac:dyDescent="0.2">
      <c r="A68">
        <v>29</v>
      </c>
      <c r="B68" t="s">
        <v>2619</v>
      </c>
      <c r="C68">
        <v>66.796999999999997</v>
      </c>
      <c r="D68" t="s">
        <v>2594</v>
      </c>
    </row>
    <row r="69" spans="1:7" x14ac:dyDescent="0.2">
      <c r="A69">
        <v>30</v>
      </c>
      <c r="B69" t="s">
        <v>2620</v>
      </c>
      <c r="C69">
        <v>19.811</v>
      </c>
      <c r="D69" t="s">
        <v>2594</v>
      </c>
    </row>
    <row r="71" spans="1:7" s="4" customFormat="1" x14ac:dyDescent="0.2"/>
    <row r="72" spans="1:7" x14ac:dyDescent="0.2">
      <c r="A72" t="s">
        <v>2621</v>
      </c>
    </row>
    <row r="74" spans="1:7" x14ac:dyDescent="0.2">
      <c r="C74" t="s">
        <v>1410</v>
      </c>
    </row>
    <row r="75" spans="1:7" x14ac:dyDescent="0.2">
      <c r="A75">
        <v>1</v>
      </c>
      <c r="B75" t="s">
        <v>2622</v>
      </c>
      <c r="C75">
        <v>30.077999999999999</v>
      </c>
      <c r="D75" t="s">
        <v>2594</v>
      </c>
    </row>
    <row r="76" spans="1:7" x14ac:dyDescent="0.2">
      <c r="A76">
        <v>2</v>
      </c>
      <c r="B76" t="s">
        <v>2623</v>
      </c>
      <c r="C76">
        <v>28.646000000000001</v>
      </c>
      <c r="D76" t="s">
        <v>2594</v>
      </c>
      <c r="F76" t="s">
        <v>2594</v>
      </c>
      <c r="G76" t="s">
        <v>2564</v>
      </c>
    </row>
    <row r="77" spans="1:7" x14ac:dyDescent="0.2">
      <c r="A77">
        <v>3</v>
      </c>
      <c r="B77" t="s">
        <v>2624</v>
      </c>
      <c r="C77">
        <v>0</v>
      </c>
      <c r="D77" t="s">
        <v>2564</v>
      </c>
      <c r="F77">
        <v>30.077999999999999</v>
      </c>
    </row>
    <row r="78" spans="1:7" x14ac:dyDescent="0.2">
      <c r="A78">
        <v>4</v>
      </c>
      <c r="B78" t="s">
        <v>2625</v>
      </c>
      <c r="C78">
        <v>0</v>
      </c>
      <c r="D78" t="s">
        <v>2564</v>
      </c>
      <c r="F78">
        <v>28.646000000000001</v>
      </c>
    </row>
    <row r="79" spans="1:7" x14ac:dyDescent="0.2">
      <c r="A79">
        <v>5</v>
      </c>
      <c r="B79" t="s">
        <v>2626</v>
      </c>
      <c r="C79">
        <v>48.38</v>
      </c>
      <c r="D79" t="s">
        <v>2564</v>
      </c>
      <c r="F79">
        <v>79.370999999999995</v>
      </c>
      <c r="G79">
        <v>48.38</v>
      </c>
    </row>
    <row r="80" spans="1:7" x14ac:dyDescent="0.2">
      <c r="A80">
        <v>6</v>
      </c>
      <c r="B80" t="s">
        <v>2627</v>
      </c>
      <c r="C80">
        <v>41.764000000000003</v>
      </c>
      <c r="D80" t="s">
        <v>2564</v>
      </c>
      <c r="G80">
        <v>41.764000000000003</v>
      </c>
    </row>
    <row r="81" spans="1:7" x14ac:dyDescent="0.2">
      <c r="A81">
        <v>7</v>
      </c>
      <c r="B81" t="s">
        <v>2628</v>
      </c>
      <c r="C81">
        <v>0</v>
      </c>
      <c r="D81" t="s">
        <v>2564</v>
      </c>
      <c r="F81">
        <v>46.859000000000002</v>
      </c>
    </row>
    <row r="82" spans="1:7" x14ac:dyDescent="0.2">
      <c r="A82">
        <v>8</v>
      </c>
      <c r="B82" t="s">
        <v>2629</v>
      </c>
      <c r="C82">
        <v>0</v>
      </c>
      <c r="D82" t="s">
        <v>2564</v>
      </c>
      <c r="F82">
        <v>127.663</v>
      </c>
      <c r="G82">
        <v>0</v>
      </c>
    </row>
    <row r="83" spans="1:7" x14ac:dyDescent="0.2">
      <c r="A83">
        <v>9</v>
      </c>
      <c r="B83" t="s">
        <v>2630</v>
      </c>
      <c r="C83">
        <v>79.370999999999995</v>
      </c>
      <c r="D83" t="s">
        <v>2594</v>
      </c>
      <c r="F83">
        <v>67.924999999999997</v>
      </c>
      <c r="G83">
        <v>0</v>
      </c>
    </row>
    <row r="84" spans="1:7" x14ac:dyDescent="0.2">
      <c r="A84">
        <v>10</v>
      </c>
      <c r="B84" t="s">
        <v>2631</v>
      </c>
      <c r="C84">
        <v>48.862000000000002</v>
      </c>
      <c r="D84" t="s">
        <v>2594</v>
      </c>
      <c r="F84">
        <v>61.981000000000002</v>
      </c>
      <c r="G84">
        <v>0</v>
      </c>
    </row>
    <row r="85" spans="1:7" x14ac:dyDescent="0.2">
      <c r="A85">
        <v>11</v>
      </c>
      <c r="B85" t="s">
        <v>671</v>
      </c>
      <c r="C85">
        <v>0</v>
      </c>
      <c r="D85" t="s">
        <v>2564</v>
      </c>
      <c r="F85">
        <v>54.768999999999998</v>
      </c>
      <c r="G85">
        <v>152.214</v>
      </c>
    </row>
    <row r="86" spans="1:7" x14ac:dyDescent="0.2">
      <c r="A86">
        <v>12</v>
      </c>
      <c r="B86" t="s">
        <v>2632</v>
      </c>
      <c r="C86">
        <v>33.043999999999997</v>
      </c>
      <c r="D86" t="s">
        <v>2594</v>
      </c>
      <c r="F86">
        <v>87.418999999999997</v>
      </c>
      <c r="G86">
        <v>0</v>
      </c>
    </row>
    <row r="87" spans="1:7" x14ac:dyDescent="0.2">
      <c r="A87">
        <v>13</v>
      </c>
      <c r="B87" t="s">
        <v>2633</v>
      </c>
      <c r="C87">
        <v>0</v>
      </c>
      <c r="D87" t="s">
        <v>2564</v>
      </c>
      <c r="F87">
        <v>0</v>
      </c>
    </row>
    <row r="88" spans="1:7" x14ac:dyDescent="0.2">
      <c r="A88">
        <v>14</v>
      </c>
      <c r="B88" t="s">
        <v>2634</v>
      </c>
      <c r="C88">
        <v>46.859000000000002</v>
      </c>
      <c r="D88" t="s">
        <v>2594</v>
      </c>
      <c r="F88">
        <v>94.326999999999998</v>
      </c>
      <c r="G88">
        <v>0</v>
      </c>
    </row>
    <row r="89" spans="1:7" x14ac:dyDescent="0.2">
      <c r="A89">
        <v>15</v>
      </c>
      <c r="B89" t="s">
        <v>2635</v>
      </c>
      <c r="C89">
        <v>127.663</v>
      </c>
      <c r="D89" t="s">
        <v>2594</v>
      </c>
      <c r="F89">
        <v>11.978</v>
      </c>
      <c r="G89">
        <v>46.948</v>
      </c>
    </row>
    <row r="90" spans="1:7" x14ac:dyDescent="0.2">
      <c r="A90">
        <v>16</v>
      </c>
      <c r="B90" t="s">
        <v>652</v>
      </c>
      <c r="C90">
        <v>152.214</v>
      </c>
      <c r="D90" t="s">
        <v>2564</v>
      </c>
      <c r="G90">
        <v>0</v>
      </c>
    </row>
    <row r="91" spans="1:7" x14ac:dyDescent="0.2">
      <c r="A91">
        <v>17</v>
      </c>
      <c r="B91" t="s">
        <v>2636</v>
      </c>
      <c r="C91">
        <v>0</v>
      </c>
      <c r="D91" t="s">
        <v>2564</v>
      </c>
      <c r="F91">
        <v>33.043999999999997</v>
      </c>
      <c r="G91">
        <v>0</v>
      </c>
    </row>
    <row r="92" spans="1:7" x14ac:dyDescent="0.2">
      <c r="A92">
        <v>18</v>
      </c>
      <c r="B92" t="s">
        <v>2637</v>
      </c>
      <c r="C92">
        <v>67.924999999999997</v>
      </c>
      <c r="D92" t="s">
        <v>2594</v>
      </c>
    </row>
    <row r="93" spans="1:7" x14ac:dyDescent="0.2">
      <c r="A93">
        <v>19</v>
      </c>
      <c r="B93" t="s">
        <v>2638</v>
      </c>
      <c r="C93">
        <v>61.981000000000002</v>
      </c>
      <c r="D93" t="s">
        <v>2594</v>
      </c>
    </row>
    <row r="94" spans="1:7" x14ac:dyDescent="0.2">
      <c r="A94">
        <v>20</v>
      </c>
      <c r="B94" t="s">
        <v>2639</v>
      </c>
      <c r="C94">
        <v>129.34800000000001</v>
      </c>
      <c r="D94" t="s">
        <v>2564</v>
      </c>
    </row>
    <row r="95" spans="1:7" x14ac:dyDescent="0.2">
      <c r="A95">
        <v>21</v>
      </c>
      <c r="B95" t="s">
        <v>2640</v>
      </c>
      <c r="C95">
        <v>54.768999999999998</v>
      </c>
      <c r="D95" t="s">
        <v>2594</v>
      </c>
    </row>
    <row r="96" spans="1:7" x14ac:dyDescent="0.2">
      <c r="A96">
        <v>22</v>
      </c>
      <c r="B96" t="s">
        <v>2641</v>
      </c>
      <c r="C96">
        <v>87.418999999999997</v>
      </c>
      <c r="D96" t="s">
        <v>2594</v>
      </c>
    </row>
    <row r="97" spans="1:4" x14ac:dyDescent="0.2">
      <c r="A97">
        <v>23</v>
      </c>
      <c r="B97" t="s">
        <v>2642</v>
      </c>
      <c r="C97">
        <v>0</v>
      </c>
      <c r="D97" t="s">
        <v>2564</v>
      </c>
    </row>
    <row r="98" spans="1:4" x14ac:dyDescent="0.2">
      <c r="A98">
        <v>24</v>
      </c>
      <c r="B98" t="s">
        <v>2643</v>
      </c>
      <c r="C98">
        <v>46.948</v>
      </c>
      <c r="D98" t="s">
        <v>2564</v>
      </c>
    </row>
    <row r="99" spans="1:4" x14ac:dyDescent="0.2">
      <c r="A99">
        <v>25</v>
      </c>
      <c r="B99" t="s">
        <v>644</v>
      </c>
      <c r="C99">
        <v>0</v>
      </c>
      <c r="D99" t="s">
        <v>2564</v>
      </c>
    </row>
    <row r="100" spans="1:4" x14ac:dyDescent="0.2">
      <c r="A100">
        <v>26</v>
      </c>
      <c r="B100" t="s">
        <v>2644</v>
      </c>
      <c r="C100">
        <v>0</v>
      </c>
      <c r="D100" t="s">
        <v>2594</v>
      </c>
    </row>
    <row r="101" spans="1:4" x14ac:dyDescent="0.2">
      <c r="A101">
        <v>27</v>
      </c>
      <c r="B101" t="s">
        <v>2645</v>
      </c>
      <c r="C101">
        <v>94.326999999999998</v>
      </c>
      <c r="D101" t="s">
        <v>2594</v>
      </c>
    </row>
    <row r="102" spans="1:4" x14ac:dyDescent="0.2">
      <c r="A102">
        <v>28</v>
      </c>
      <c r="B102" t="s">
        <v>2646</v>
      </c>
      <c r="C102">
        <v>11.978</v>
      </c>
      <c r="D102" t="s">
        <v>2594</v>
      </c>
    </row>
    <row r="103" spans="1:4" x14ac:dyDescent="0.2">
      <c r="A103">
        <v>29</v>
      </c>
      <c r="B103" t="s">
        <v>2647</v>
      </c>
      <c r="C103">
        <v>0</v>
      </c>
      <c r="D103" t="s">
        <v>2564</v>
      </c>
    </row>
    <row r="104" spans="1:4" x14ac:dyDescent="0.2">
      <c r="A104">
        <v>30</v>
      </c>
      <c r="B104" t="s">
        <v>2648</v>
      </c>
      <c r="C104">
        <v>0</v>
      </c>
      <c r="D104" t="s">
        <v>2594</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52C8F8-4BC5-B145-BA78-CCD1EF0EF9C3}">
  <dimension ref="A1:H19"/>
  <sheetViews>
    <sheetView workbookViewId="0">
      <selection activeCell="H32" sqref="H32"/>
    </sheetView>
  </sheetViews>
  <sheetFormatPr baseColWidth="10" defaultRowHeight="16" x14ac:dyDescent="0.2"/>
  <sheetData>
    <row r="1" spans="1:8" x14ac:dyDescent="0.2">
      <c r="A1" s="2" t="s">
        <v>2649</v>
      </c>
    </row>
    <row r="5" spans="1:8" x14ac:dyDescent="0.2">
      <c r="B5" t="s">
        <v>257</v>
      </c>
      <c r="C5" t="s">
        <v>255</v>
      </c>
      <c r="D5" t="s">
        <v>258</v>
      </c>
    </row>
    <row r="6" spans="1:8" x14ac:dyDescent="0.2">
      <c r="B6" t="s">
        <v>259</v>
      </c>
      <c r="C6">
        <v>170000</v>
      </c>
      <c r="D6">
        <v>1</v>
      </c>
    </row>
    <row r="7" spans="1:8" x14ac:dyDescent="0.2">
      <c r="B7" t="s">
        <v>260</v>
      </c>
      <c r="C7">
        <v>108000</v>
      </c>
      <c r="D7">
        <f>C6/C7</f>
        <v>1.5740740740740742</v>
      </c>
    </row>
    <row r="8" spans="1:8" x14ac:dyDescent="0.2">
      <c r="B8" t="s">
        <v>261</v>
      </c>
      <c r="C8">
        <v>129000</v>
      </c>
      <c r="D8">
        <f>C6/C8</f>
        <v>1.317829457364341</v>
      </c>
    </row>
    <row r="9" spans="1:8" x14ac:dyDescent="0.2">
      <c r="B9" t="s">
        <v>262</v>
      </c>
      <c r="C9">
        <v>144000</v>
      </c>
      <c r="D9">
        <f>C6/C9</f>
        <v>1.1805555555555556</v>
      </c>
    </row>
    <row r="10" spans="1:8" x14ac:dyDescent="0.2">
      <c r="B10" t="s">
        <v>263</v>
      </c>
      <c r="C10">
        <v>119000</v>
      </c>
      <c r="D10">
        <f>C6/C10</f>
        <v>1.4285714285714286</v>
      </c>
    </row>
    <row r="11" spans="1:8" x14ac:dyDescent="0.2">
      <c r="B11" t="s">
        <v>264</v>
      </c>
      <c r="C11">
        <v>126000</v>
      </c>
      <c r="D11">
        <f>C6/C11</f>
        <v>1.3492063492063493</v>
      </c>
    </row>
    <row r="13" spans="1:8" x14ac:dyDescent="0.2">
      <c r="B13" t="s">
        <v>269</v>
      </c>
      <c r="C13" t="s">
        <v>255</v>
      </c>
      <c r="D13" t="s">
        <v>270</v>
      </c>
      <c r="F13" t="s">
        <v>6</v>
      </c>
      <c r="G13" t="s">
        <v>267</v>
      </c>
      <c r="H13" t="s">
        <v>268</v>
      </c>
    </row>
    <row r="14" spans="1:8" x14ac:dyDescent="0.2">
      <c r="B14" t="s">
        <v>259</v>
      </c>
      <c r="C14">
        <v>135</v>
      </c>
      <c r="D14">
        <f t="shared" ref="D14:D19" si="0">C14*D6</f>
        <v>135</v>
      </c>
      <c r="F14">
        <v>1</v>
      </c>
      <c r="G14">
        <f>D17/D14</f>
        <v>0.29207818930041152</v>
      </c>
      <c r="H14">
        <f>G14*100</f>
        <v>29.207818930041153</v>
      </c>
    </row>
    <row r="15" spans="1:8" x14ac:dyDescent="0.2">
      <c r="B15" t="s">
        <v>260</v>
      </c>
      <c r="C15">
        <v>94.1</v>
      </c>
      <c r="D15">
        <f t="shared" si="0"/>
        <v>148.12037037037038</v>
      </c>
      <c r="F15">
        <v>1</v>
      </c>
      <c r="G15">
        <f>D18/D15</f>
        <v>0.23243643897516497</v>
      </c>
      <c r="H15">
        <f t="shared" ref="H15:H16" si="1">G15*100</f>
        <v>23.243643897516499</v>
      </c>
    </row>
    <row r="16" spans="1:8" x14ac:dyDescent="0.2">
      <c r="B16" t="s">
        <v>261</v>
      </c>
      <c r="C16">
        <v>79.400000000000006</v>
      </c>
      <c r="D16">
        <f t="shared" si="0"/>
        <v>104.63565891472868</v>
      </c>
      <c r="F16">
        <v>1</v>
      </c>
      <c r="G16">
        <f>D19/D16</f>
        <v>0.27078085642317384</v>
      </c>
      <c r="H16">
        <f t="shared" si="1"/>
        <v>27.078085642317383</v>
      </c>
    </row>
    <row r="17" spans="2:4" x14ac:dyDescent="0.2">
      <c r="B17" t="s">
        <v>262</v>
      </c>
      <c r="C17">
        <v>33.4</v>
      </c>
      <c r="D17">
        <f t="shared" si="0"/>
        <v>39.430555555555557</v>
      </c>
    </row>
    <row r="18" spans="2:4" x14ac:dyDescent="0.2">
      <c r="B18" t="s">
        <v>263</v>
      </c>
      <c r="C18">
        <v>24.1</v>
      </c>
      <c r="D18">
        <f t="shared" si="0"/>
        <v>34.428571428571431</v>
      </c>
    </row>
    <row r="19" spans="2:4" x14ac:dyDescent="0.2">
      <c r="B19" t="s">
        <v>264</v>
      </c>
      <c r="C19">
        <v>21</v>
      </c>
      <c r="D19">
        <f t="shared" si="0"/>
        <v>28.333333333333336</v>
      </c>
    </row>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A291DF-0ADE-4047-92DB-F9A6A551AFF2}">
  <dimension ref="A1:H37"/>
  <sheetViews>
    <sheetView workbookViewId="0">
      <selection activeCell="K30" sqref="K30"/>
    </sheetView>
  </sheetViews>
  <sheetFormatPr baseColWidth="10" defaultRowHeight="16" x14ac:dyDescent="0.2"/>
  <sheetData>
    <row r="1" spans="1:8" x14ac:dyDescent="0.2">
      <c r="A1" s="2" t="s">
        <v>2650</v>
      </c>
    </row>
    <row r="4" spans="1:8" x14ac:dyDescent="0.2">
      <c r="A4" t="s">
        <v>2558</v>
      </c>
    </row>
    <row r="6" spans="1:8" x14ac:dyDescent="0.2">
      <c r="A6" s="1"/>
      <c r="B6" s="1"/>
      <c r="C6" s="1"/>
      <c r="D6" s="1"/>
      <c r="E6" s="1"/>
      <c r="F6" s="1"/>
      <c r="G6" s="1"/>
      <c r="H6" s="1"/>
    </row>
    <row r="7" spans="1:8" x14ac:dyDescent="0.2">
      <c r="A7" s="1"/>
      <c r="B7" s="1" t="s">
        <v>1</v>
      </c>
      <c r="C7" s="1" t="s">
        <v>1410</v>
      </c>
      <c r="D7" s="1" t="s">
        <v>3</v>
      </c>
      <c r="E7" s="1"/>
      <c r="F7" s="1" t="s">
        <v>6</v>
      </c>
      <c r="G7" s="1" t="s">
        <v>267</v>
      </c>
      <c r="H7" s="1"/>
    </row>
    <row r="8" spans="1:8" x14ac:dyDescent="0.2">
      <c r="A8" s="1"/>
      <c r="B8" s="1" t="s">
        <v>2651</v>
      </c>
      <c r="C8" s="1">
        <v>96.126000000000005</v>
      </c>
      <c r="D8" s="1" t="s">
        <v>6</v>
      </c>
      <c r="E8" s="1"/>
      <c r="F8" s="1">
        <v>96.126000000000005</v>
      </c>
      <c r="G8" s="1">
        <v>29.963000000000001</v>
      </c>
      <c r="H8" s="1"/>
    </row>
    <row r="9" spans="1:8" x14ac:dyDescent="0.2">
      <c r="A9" s="1"/>
      <c r="B9" s="1" t="s">
        <v>2652</v>
      </c>
      <c r="C9" s="1">
        <v>112.244</v>
      </c>
      <c r="D9" s="1" t="s">
        <v>6</v>
      </c>
      <c r="E9" s="1"/>
      <c r="F9" s="1">
        <v>112.244</v>
      </c>
      <c r="G9" s="1">
        <v>58.811</v>
      </c>
      <c r="H9" s="1"/>
    </row>
    <row r="10" spans="1:8" x14ac:dyDescent="0.2">
      <c r="A10" s="1"/>
      <c r="B10" s="1" t="s">
        <v>2653</v>
      </c>
      <c r="C10" s="1">
        <v>29.963000000000001</v>
      </c>
      <c r="D10" s="1" t="s">
        <v>267</v>
      </c>
      <c r="E10" s="1"/>
      <c r="F10" s="1">
        <v>157.58699999999999</v>
      </c>
      <c r="G10" s="1">
        <v>39.213999999999999</v>
      </c>
      <c r="H10" s="1"/>
    </row>
    <row r="11" spans="1:8" x14ac:dyDescent="0.2">
      <c r="A11" s="1"/>
      <c r="B11" s="1" t="s">
        <v>2654</v>
      </c>
      <c r="C11" s="1">
        <v>58.811</v>
      </c>
      <c r="D11" s="1" t="s">
        <v>267</v>
      </c>
      <c r="E11" s="1"/>
      <c r="F11" s="1"/>
      <c r="G11" s="1"/>
      <c r="H11" s="1"/>
    </row>
    <row r="12" spans="1:8" x14ac:dyDescent="0.2">
      <c r="A12" s="1"/>
      <c r="B12" s="1" t="s">
        <v>2655</v>
      </c>
      <c r="C12" s="1">
        <v>39.213999999999999</v>
      </c>
      <c r="D12" s="1" t="s">
        <v>267</v>
      </c>
      <c r="E12" s="1"/>
      <c r="F12" s="1"/>
      <c r="G12" s="1"/>
      <c r="H12" s="1"/>
    </row>
    <row r="13" spans="1:8" x14ac:dyDescent="0.2">
      <c r="A13" s="1"/>
      <c r="B13" s="1" t="s">
        <v>2656</v>
      </c>
      <c r="C13" s="1">
        <v>157.58699999999999</v>
      </c>
      <c r="D13" s="1" t="s">
        <v>6</v>
      </c>
      <c r="E13" s="1"/>
      <c r="F13" s="1"/>
      <c r="G13" s="1"/>
      <c r="H13" s="1"/>
    </row>
    <row r="14" spans="1:8" x14ac:dyDescent="0.2">
      <c r="A14" s="1"/>
      <c r="B14" s="1"/>
      <c r="C14" s="1"/>
      <c r="D14" s="1"/>
      <c r="E14" s="1"/>
      <c r="F14" s="1"/>
      <c r="G14" s="1"/>
      <c r="H14" s="1"/>
    </row>
    <row r="15" spans="1:8" s="4" customFormat="1" x14ac:dyDescent="0.2">
      <c r="A15" s="15"/>
      <c r="B15" s="15"/>
      <c r="C15" s="15"/>
      <c r="D15" s="15"/>
      <c r="E15" s="15"/>
      <c r="F15" s="15"/>
      <c r="G15" s="15"/>
      <c r="H15" s="15"/>
    </row>
    <row r="16" spans="1:8" x14ac:dyDescent="0.2">
      <c r="A16" s="1" t="s">
        <v>2479</v>
      </c>
      <c r="B16" s="1"/>
      <c r="C16" s="1"/>
      <c r="D16" s="1"/>
      <c r="E16" s="1"/>
      <c r="F16" s="1"/>
      <c r="G16" s="1"/>
      <c r="H16" s="1"/>
    </row>
    <row r="17" spans="1:8" x14ac:dyDescent="0.2">
      <c r="A17" s="1"/>
      <c r="B17" s="1"/>
      <c r="C17" s="1"/>
      <c r="D17" s="1"/>
      <c r="E17" s="1"/>
      <c r="F17" s="1"/>
      <c r="G17" s="1"/>
      <c r="H17" s="1"/>
    </row>
    <row r="19" spans="1:8" x14ac:dyDescent="0.2">
      <c r="B19" t="s">
        <v>1</v>
      </c>
      <c r="C19" t="s">
        <v>1410</v>
      </c>
      <c r="D19" t="s">
        <v>92</v>
      </c>
    </row>
    <row r="20" spans="1:8" x14ac:dyDescent="0.2">
      <c r="B20" t="s">
        <v>2657</v>
      </c>
      <c r="C20">
        <v>23.254000000000001</v>
      </c>
      <c r="D20" t="s">
        <v>267</v>
      </c>
      <c r="G20" t="s">
        <v>6</v>
      </c>
      <c r="H20" t="s">
        <v>267</v>
      </c>
    </row>
    <row r="21" spans="1:8" x14ac:dyDescent="0.2">
      <c r="B21" t="s">
        <v>2658</v>
      </c>
      <c r="C21">
        <v>167.72800000000001</v>
      </c>
      <c r="D21" t="s">
        <v>6</v>
      </c>
      <c r="G21">
        <v>167.72800000000001</v>
      </c>
      <c r="H21">
        <v>23.254000000000001</v>
      </c>
    </row>
    <row r="22" spans="1:8" x14ac:dyDescent="0.2">
      <c r="B22" t="s">
        <v>2659</v>
      </c>
      <c r="C22">
        <v>134.07599999999999</v>
      </c>
      <c r="D22" t="s">
        <v>6</v>
      </c>
      <c r="G22">
        <v>134.07599999999999</v>
      </c>
      <c r="H22">
        <v>246.97200000000001</v>
      </c>
    </row>
    <row r="23" spans="1:8" x14ac:dyDescent="0.2">
      <c r="B23" t="s">
        <v>2660</v>
      </c>
      <c r="C23">
        <v>194.66300000000001</v>
      </c>
      <c r="D23" t="s">
        <v>6</v>
      </c>
      <c r="G23">
        <v>194.66300000000001</v>
      </c>
      <c r="H23">
        <v>61.41</v>
      </c>
    </row>
    <row r="24" spans="1:8" x14ac:dyDescent="0.2">
      <c r="B24" t="s">
        <v>2661</v>
      </c>
      <c r="C24">
        <v>246.97200000000001</v>
      </c>
      <c r="D24" t="s">
        <v>267</v>
      </c>
    </row>
    <row r="25" spans="1:8" x14ac:dyDescent="0.2">
      <c r="B25" t="s">
        <v>2662</v>
      </c>
      <c r="C25">
        <v>61.41</v>
      </c>
      <c r="D25" t="s">
        <v>267</v>
      </c>
    </row>
    <row r="27" spans="1:8" s="4" customFormat="1" x14ac:dyDescent="0.2"/>
    <row r="28" spans="1:8" x14ac:dyDescent="0.2">
      <c r="A28" t="s">
        <v>2518</v>
      </c>
    </row>
    <row r="31" spans="1:8" x14ac:dyDescent="0.2">
      <c r="B31" t="s">
        <v>1</v>
      </c>
      <c r="C31" t="s">
        <v>1410</v>
      </c>
      <c r="D31" t="s">
        <v>92</v>
      </c>
      <c r="G31" t="s">
        <v>6</v>
      </c>
      <c r="H31" t="s">
        <v>267</v>
      </c>
    </row>
    <row r="32" spans="1:8" x14ac:dyDescent="0.2">
      <c r="B32" t="s">
        <v>2663</v>
      </c>
      <c r="C32">
        <v>0</v>
      </c>
      <c r="D32" t="s">
        <v>267</v>
      </c>
      <c r="G32">
        <v>462.14299999999997</v>
      </c>
      <c r="H32">
        <v>0</v>
      </c>
    </row>
    <row r="33" spans="2:8" x14ac:dyDescent="0.2">
      <c r="B33" t="s">
        <v>2664</v>
      </c>
      <c r="C33">
        <v>0</v>
      </c>
      <c r="D33" t="s">
        <v>267</v>
      </c>
      <c r="G33">
        <v>157.15700000000001</v>
      </c>
      <c r="H33">
        <v>0</v>
      </c>
    </row>
    <row r="34" spans="2:8" x14ac:dyDescent="0.2">
      <c r="B34" t="s">
        <v>2665</v>
      </c>
      <c r="C34">
        <v>462.14299999999997</v>
      </c>
      <c r="D34" t="s">
        <v>6</v>
      </c>
      <c r="G34">
        <v>160.06</v>
      </c>
      <c r="H34">
        <v>105.748</v>
      </c>
    </row>
    <row r="35" spans="2:8" x14ac:dyDescent="0.2">
      <c r="B35" t="s">
        <v>2666</v>
      </c>
      <c r="C35">
        <v>157.15700000000001</v>
      </c>
      <c r="D35" t="s">
        <v>6</v>
      </c>
    </row>
    <row r="36" spans="2:8" x14ac:dyDescent="0.2">
      <c r="B36" t="s">
        <v>2667</v>
      </c>
      <c r="C36">
        <v>160.06</v>
      </c>
      <c r="D36" t="s">
        <v>6</v>
      </c>
    </row>
    <row r="37" spans="2:8" x14ac:dyDescent="0.2">
      <c r="B37" t="s">
        <v>2668</v>
      </c>
      <c r="C37">
        <v>105.748</v>
      </c>
      <c r="D37" t="s">
        <v>267</v>
      </c>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807B43-B35F-1D4B-B1EA-C109B66EFC25}">
  <dimension ref="A1:H138"/>
  <sheetViews>
    <sheetView workbookViewId="0">
      <selection activeCell="A97" sqref="A97:H140"/>
    </sheetView>
  </sheetViews>
  <sheetFormatPr baseColWidth="10" defaultRowHeight="16" x14ac:dyDescent="0.2"/>
  <sheetData>
    <row r="1" spans="1:8" x14ac:dyDescent="0.2">
      <c r="A1" s="2" t="s">
        <v>2669</v>
      </c>
    </row>
    <row r="3" spans="1:8" x14ac:dyDescent="0.2">
      <c r="A3" t="s">
        <v>2558</v>
      </c>
    </row>
    <row r="5" spans="1:8" x14ac:dyDescent="0.2">
      <c r="A5" s="1"/>
      <c r="B5" s="1"/>
      <c r="C5" s="1"/>
      <c r="D5" s="1"/>
      <c r="E5" s="1"/>
      <c r="F5" s="1"/>
      <c r="G5" s="1"/>
      <c r="H5" s="1"/>
    </row>
    <row r="6" spans="1:8" x14ac:dyDescent="0.2">
      <c r="A6" s="1"/>
      <c r="B6" s="1" t="s">
        <v>1</v>
      </c>
      <c r="C6" s="1" t="s">
        <v>1410</v>
      </c>
      <c r="D6" s="1" t="s">
        <v>3</v>
      </c>
      <c r="E6" s="1"/>
      <c r="F6" s="1" t="s">
        <v>6</v>
      </c>
      <c r="G6" s="1" t="s">
        <v>267</v>
      </c>
      <c r="H6" s="1"/>
    </row>
    <row r="7" spans="1:8" x14ac:dyDescent="0.2">
      <c r="A7" s="1"/>
      <c r="B7" s="1" t="s">
        <v>2670</v>
      </c>
      <c r="C7" s="1">
        <v>0</v>
      </c>
      <c r="D7" s="1" t="s">
        <v>267</v>
      </c>
      <c r="E7" s="1"/>
      <c r="F7" s="1">
        <v>0</v>
      </c>
      <c r="G7" s="1">
        <v>0</v>
      </c>
      <c r="H7" s="1"/>
    </row>
    <row r="8" spans="1:8" x14ac:dyDescent="0.2">
      <c r="A8" s="1"/>
      <c r="B8" s="1" t="s">
        <v>2671</v>
      </c>
      <c r="C8" s="1">
        <v>0</v>
      </c>
      <c r="D8" s="1" t="s">
        <v>6</v>
      </c>
      <c r="E8" s="1"/>
      <c r="F8" s="1">
        <v>60.801000000000002</v>
      </c>
      <c r="G8" s="1">
        <v>0</v>
      </c>
      <c r="H8" s="1"/>
    </row>
    <row r="9" spans="1:8" x14ac:dyDescent="0.2">
      <c r="A9" s="1"/>
      <c r="B9" s="1" t="s">
        <v>2672</v>
      </c>
      <c r="C9" s="1">
        <v>0</v>
      </c>
      <c r="D9" s="1" t="s">
        <v>267</v>
      </c>
      <c r="E9" s="1"/>
      <c r="F9" s="1">
        <v>111.28700000000001</v>
      </c>
      <c r="G9" s="1">
        <v>0</v>
      </c>
      <c r="H9" s="1"/>
    </row>
    <row r="10" spans="1:8" x14ac:dyDescent="0.2">
      <c r="A10" s="1"/>
      <c r="B10" s="1" t="s">
        <v>2673</v>
      </c>
      <c r="C10" s="1">
        <v>0</v>
      </c>
      <c r="D10" s="1" t="s">
        <v>267</v>
      </c>
      <c r="E10" s="1"/>
      <c r="F10" s="1">
        <v>0</v>
      </c>
      <c r="G10" s="1">
        <v>0</v>
      </c>
      <c r="H10" s="1"/>
    </row>
    <row r="11" spans="1:8" x14ac:dyDescent="0.2">
      <c r="A11" s="1"/>
      <c r="B11" s="1" t="s">
        <v>2674</v>
      </c>
      <c r="C11" s="1">
        <v>0</v>
      </c>
      <c r="D11" s="1" t="s">
        <v>267</v>
      </c>
      <c r="E11" s="1"/>
      <c r="F11" s="1">
        <v>110.929</v>
      </c>
      <c r="G11" s="1">
        <v>0</v>
      </c>
      <c r="H11" s="1"/>
    </row>
    <row r="12" spans="1:8" x14ac:dyDescent="0.2">
      <c r="A12" s="1"/>
      <c r="B12" s="1" t="s">
        <v>2675</v>
      </c>
      <c r="C12" s="1">
        <v>0</v>
      </c>
      <c r="D12" s="1" t="s">
        <v>267</v>
      </c>
      <c r="E12" s="1"/>
      <c r="F12" s="1">
        <v>0</v>
      </c>
      <c r="G12" s="1">
        <v>0</v>
      </c>
      <c r="H12" s="1"/>
    </row>
    <row r="13" spans="1:8" x14ac:dyDescent="0.2">
      <c r="A13" s="1"/>
      <c r="B13" s="1" t="s">
        <v>2676</v>
      </c>
      <c r="C13" s="1">
        <v>60.801000000000002</v>
      </c>
      <c r="D13" s="1" t="s">
        <v>6</v>
      </c>
      <c r="E13" s="1"/>
      <c r="F13" s="1">
        <v>66.66</v>
      </c>
      <c r="G13" s="1">
        <v>78.361000000000004</v>
      </c>
      <c r="H13" s="1"/>
    </row>
    <row r="14" spans="1:8" x14ac:dyDescent="0.2">
      <c r="A14" s="1"/>
      <c r="B14" s="1" t="s">
        <v>2677</v>
      </c>
      <c r="C14" s="1">
        <v>111.28700000000001</v>
      </c>
      <c r="D14" s="1" t="s">
        <v>6</v>
      </c>
      <c r="E14" s="1"/>
      <c r="F14" s="1">
        <v>40.881999999999998</v>
      </c>
      <c r="G14" s="1">
        <v>0</v>
      </c>
      <c r="H14" s="1"/>
    </row>
    <row r="15" spans="1:8" x14ac:dyDescent="0.2">
      <c r="A15" s="1"/>
      <c r="B15" s="1" t="s">
        <v>2678</v>
      </c>
      <c r="C15" s="1">
        <v>0</v>
      </c>
      <c r="D15" s="1" t="s">
        <v>6</v>
      </c>
      <c r="E15" s="1"/>
      <c r="F15" s="1">
        <v>99.103999999999999</v>
      </c>
      <c r="G15" s="1">
        <v>0</v>
      </c>
      <c r="H15" s="1"/>
    </row>
    <row r="16" spans="1:8" x14ac:dyDescent="0.2">
      <c r="A16" s="1"/>
      <c r="B16" s="1" t="s">
        <v>2679</v>
      </c>
      <c r="C16" s="1">
        <v>110.929</v>
      </c>
      <c r="D16" s="1" t="s">
        <v>6</v>
      </c>
      <c r="E16" s="1"/>
      <c r="F16" s="1">
        <v>130.08000000000001</v>
      </c>
      <c r="G16" s="1">
        <v>0</v>
      </c>
      <c r="H16" s="1"/>
    </row>
    <row r="17" spans="1:8" x14ac:dyDescent="0.2">
      <c r="A17" s="1"/>
      <c r="B17" s="1" t="s">
        <v>2680</v>
      </c>
      <c r="C17" s="1">
        <v>0</v>
      </c>
      <c r="D17" s="1" t="s">
        <v>6</v>
      </c>
      <c r="E17" s="1"/>
      <c r="F17" s="1">
        <v>224.989</v>
      </c>
      <c r="G17" s="1">
        <v>0</v>
      </c>
      <c r="H17" s="1"/>
    </row>
    <row r="18" spans="1:8" x14ac:dyDescent="0.2">
      <c r="A18" s="1"/>
      <c r="B18" s="1" t="s">
        <v>2568</v>
      </c>
      <c r="C18" s="1">
        <v>66.66</v>
      </c>
      <c r="D18" s="1" t="s">
        <v>6</v>
      </c>
      <c r="E18" s="1"/>
      <c r="F18" s="1">
        <v>81.513000000000005</v>
      </c>
      <c r="G18" s="1">
        <v>0</v>
      </c>
      <c r="H18" s="1"/>
    </row>
    <row r="19" spans="1:8" x14ac:dyDescent="0.2">
      <c r="A19" s="1"/>
      <c r="B19" s="1" t="s">
        <v>2681</v>
      </c>
      <c r="C19" s="1">
        <v>40.881999999999998</v>
      </c>
      <c r="D19" s="1" t="s">
        <v>6</v>
      </c>
      <c r="E19" s="1"/>
      <c r="F19" s="1">
        <v>268.84399999999999</v>
      </c>
      <c r="G19" s="1">
        <v>0</v>
      </c>
      <c r="H19" s="1"/>
    </row>
    <row r="20" spans="1:8" x14ac:dyDescent="0.2">
      <c r="A20" s="1"/>
      <c r="B20" s="1" t="s">
        <v>235</v>
      </c>
      <c r="C20" s="1">
        <v>99.103999999999999</v>
      </c>
      <c r="D20" s="1" t="s">
        <v>6</v>
      </c>
      <c r="E20" s="1"/>
      <c r="F20" s="1">
        <v>0</v>
      </c>
      <c r="G20" s="1">
        <v>0</v>
      </c>
      <c r="H20" s="1"/>
    </row>
    <row r="21" spans="1:8" x14ac:dyDescent="0.2">
      <c r="A21" s="1"/>
      <c r="B21" s="1" t="s">
        <v>2682</v>
      </c>
      <c r="C21" s="1">
        <v>130.08000000000001</v>
      </c>
      <c r="D21" s="1" t="s">
        <v>6</v>
      </c>
      <c r="E21" s="1"/>
      <c r="F21" s="1">
        <v>20.010999999999999</v>
      </c>
      <c r="G21" s="1">
        <v>59.101999999999997</v>
      </c>
      <c r="H21" s="1"/>
    </row>
    <row r="22" spans="1:8" x14ac:dyDescent="0.2">
      <c r="A22" s="1"/>
      <c r="B22" s="1" t="s">
        <v>2683</v>
      </c>
      <c r="C22" s="1">
        <v>0</v>
      </c>
      <c r="D22" s="1" t="s">
        <v>267</v>
      </c>
      <c r="E22" s="1"/>
      <c r="F22" s="1">
        <v>28.417999999999999</v>
      </c>
      <c r="G22" s="1">
        <v>0</v>
      </c>
      <c r="H22" s="1"/>
    </row>
    <row r="23" spans="1:8" x14ac:dyDescent="0.2">
      <c r="A23" s="1"/>
      <c r="B23" s="1" t="s">
        <v>2684</v>
      </c>
      <c r="C23" s="1">
        <v>224.989</v>
      </c>
      <c r="D23" s="1" t="s">
        <v>6</v>
      </c>
      <c r="E23" s="1"/>
      <c r="F23" s="1">
        <v>98.69</v>
      </c>
      <c r="G23" s="1">
        <v>0</v>
      </c>
      <c r="H23" s="1"/>
    </row>
    <row r="24" spans="1:8" x14ac:dyDescent="0.2">
      <c r="A24" s="1"/>
      <c r="B24" s="1" t="s">
        <v>2685</v>
      </c>
      <c r="C24" s="1">
        <v>78.361000000000004</v>
      </c>
      <c r="D24" s="1" t="s">
        <v>267</v>
      </c>
      <c r="E24" s="1"/>
      <c r="F24" s="1">
        <v>52.323</v>
      </c>
      <c r="G24" s="1">
        <v>0</v>
      </c>
      <c r="H24" s="1"/>
    </row>
    <row r="25" spans="1:8" x14ac:dyDescent="0.2">
      <c r="A25" s="1"/>
      <c r="B25" s="1" t="s">
        <v>2686</v>
      </c>
      <c r="C25" s="1">
        <v>0</v>
      </c>
      <c r="D25" s="1" t="s">
        <v>267</v>
      </c>
      <c r="E25" s="1"/>
      <c r="F25" s="1">
        <v>30.065000000000001</v>
      </c>
      <c r="G25" s="1">
        <v>0</v>
      </c>
      <c r="H25" s="1"/>
    </row>
    <row r="26" spans="1:8" x14ac:dyDescent="0.2">
      <c r="A26" s="1"/>
      <c r="B26" s="1" t="s">
        <v>75</v>
      </c>
      <c r="C26" s="1">
        <v>81.513000000000005</v>
      </c>
      <c r="D26" s="1" t="s">
        <v>6</v>
      </c>
      <c r="E26" s="1"/>
      <c r="F26" s="1">
        <v>0</v>
      </c>
      <c r="G26" s="1">
        <v>0</v>
      </c>
      <c r="H26" s="1"/>
    </row>
    <row r="27" spans="1:8" x14ac:dyDescent="0.2">
      <c r="A27" s="1"/>
      <c r="B27" s="1" t="s">
        <v>2687</v>
      </c>
      <c r="C27" s="1">
        <v>0</v>
      </c>
      <c r="D27" s="1" t="s">
        <v>267</v>
      </c>
      <c r="E27" s="1"/>
      <c r="F27" s="1"/>
      <c r="G27" s="1"/>
      <c r="H27" s="1"/>
    </row>
    <row r="28" spans="1:8" x14ac:dyDescent="0.2">
      <c r="A28" s="1"/>
      <c r="B28" s="1" t="s">
        <v>2688</v>
      </c>
      <c r="C28" s="1">
        <v>0</v>
      </c>
      <c r="D28" s="1" t="s">
        <v>267</v>
      </c>
      <c r="E28" s="1"/>
      <c r="F28" s="1"/>
      <c r="G28" s="1"/>
      <c r="H28" s="1"/>
    </row>
    <row r="29" spans="1:8" x14ac:dyDescent="0.2">
      <c r="A29" s="1"/>
      <c r="B29" s="1" t="s">
        <v>2577</v>
      </c>
      <c r="C29" s="1">
        <v>0</v>
      </c>
      <c r="D29" s="1" t="s">
        <v>267</v>
      </c>
      <c r="E29" s="1"/>
      <c r="F29" s="1"/>
      <c r="G29" s="1"/>
      <c r="H29" s="1"/>
    </row>
    <row r="30" spans="1:8" x14ac:dyDescent="0.2">
      <c r="A30" s="1"/>
      <c r="B30" s="1" t="s">
        <v>2689</v>
      </c>
      <c r="C30" s="1">
        <v>0</v>
      </c>
      <c r="D30" s="1" t="s">
        <v>267</v>
      </c>
      <c r="E30" s="1"/>
      <c r="F30" s="1"/>
      <c r="G30" s="1"/>
      <c r="H30" s="1"/>
    </row>
    <row r="31" spans="1:8" x14ac:dyDescent="0.2">
      <c r="A31" s="1"/>
      <c r="B31" s="1" t="s">
        <v>2690</v>
      </c>
      <c r="C31" s="1">
        <v>0</v>
      </c>
      <c r="D31" s="1" t="s">
        <v>267</v>
      </c>
      <c r="E31" s="1"/>
      <c r="F31" s="1"/>
      <c r="G31" s="1"/>
      <c r="H31" s="1"/>
    </row>
    <row r="32" spans="1:8" x14ac:dyDescent="0.2">
      <c r="A32" s="1"/>
      <c r="B32" s="1" t="s">
        <v>2691</v>
      </c>
      <c r="C32" s="1">
        <v>268.84399999999999</v>
      </c>
      <c r="D32" s="1" t="s">
        <v>6</v>
      </c>
      <c r="E32" s="1"/>
      <c r="F32" s="1"/>
      <c r="G32" s="1"/>
      <c r="H32" s="1"/>
    </row>
    <row r="33" spans="1:8" x14ac:dyDescent="0.2">
      <c r="A33" s="1"/>
      <c r="B33" s="1" t="s">
        <v>2692</v>
      </c>
      <c r="C33" s="1">
        <v>0</v>
      </c>
      <c r="D33" s="1" t="s">
        <v>267</v>
      </c>
      <c r="E33" s="1"/>
      <c r="F33" s="1"/>
      <c r="G33" s="1"/>
      <c r="H33" s="1"/>
    </row>
    <row r="34" spans="1:8" x14ac:dyDescent="0.2">
      <c r="A34" s="1"/>
      <c r="B34" s="1" t="s">
        <v>2693</v>
      </c>
      <c r="C34" s="1">
        <v>59.101999999999997</v>
      </c>
      <c r="D34" s="1" t="s">
        <v>267</v>
      </c>
      <c r="E34" s="1"/>
      <c r="F34" s="1"/>
      <c r="G34" s="1"/>
      <c r="H34" s="1"/>
    </row>
    <row r="35" spans="1:8" x14ac:dyDescent="0.2">
      <c r="A35" s="1"/>
      <c r="B35" s="1" t="s">
        <v>2694</v>
      </c>
      <c r="C35" s="1">
        <v>0</v>
      </c>
      <c r="D35" s="1" t="s">
        <v>6</v>
      </c>
      <c r="E35" s="1"/>
      <c r="F35" s="1"/>
      <c r="G35" s="1"/>
      <c r="H35" s="1"/>
    </row>
    <row r="36" spans="1:8" x14ac:dyDescent="0.2">
      <c r="A36" s="1"/>
      <c r="B36" s="1" t="s">
        <v>2695</v>
      </c>
      <c r="C36" s="1">
        <v>0</v>
      </c>
      <c r="D36" s="1" t="s">
        <v>267</v>
      </c>
      <c r="E36" s="1"/>
      <c r="F36" s="1"/>
      <c r="G36" s="1"/>
      <c r="H36" s="1"/>
    </row>
    <row r="37" spans="1:8" x14ac:dyDescent="0.2">
      <c r="A37" s="1"/>
      <c r="B37" s="1" t="s">
        <v>2696</v>
      </c>
      <c r="C37" s="1">
        <v>20.010999999999999</v>
      </c>
      <c r="D37" s="1" t="s">
        <v>6</v>
      </c>
      <c r="E37" s="1"/>
      <c r="F37" s="1"/>
      <c r="G37" s="1"/>
      <c r="H37" s="1"/>
    </row>
    <row r="38" spans="1:8" x14ac:dyDescent="0.2">
      <c r="A38" s="1"/>
      <c r="B38" s="1" t="s">
        <v>2697</v>
      </c>
      <c r="C38" s="1">
        <v>0</v>
      </c>
      <c r="D38" s="1" t="s">
        <v>267</v>
      </c>
      <c r="E38" s="1"/>
      <c r="F38" s="1"/>
      <c r="G38" s="1"/>
      <c r="H38" s="1"/>
    </row>
    <row r="39" spans="1:8" x14ac:dyDescent="0.2">
      <c r="A39" s="1"/>
      <c r="B39" s="1" t="s">
        <v>2698</v>
      </c>
      <c r="C39" s="1">
        <v>28.417999999999999</v>
      </c>
      <c r="D39" s="1" t="s">
        <v>6</v>
      </c>
      <c r="E39" s="1"/>
      <c r="F39" s="1"/>
      <c r="G39" s="1"/>
      <c r="H39" s="1"/>
    </row>
    <row r="40" spans="1:8" x14ac:dyDescent="0.2">
      <c r="A40" s="1"/>
      <c r="B40" s="1" t="s">
        <v>2699</v>
      </c>
      <c r="C40" s="1">
        <v>98.69</v>
      </c>
      <c r="D40" s="1" t="s">
        <v>6</v>
      </c>
      <c r="E40" s="1"/>
      <c r="F40" s="1"/>
      <c r="G40" s="1"/>
      <c r="H40" s="1"/>
    </row>
    <row r="41" spans="1:8" x14ac:dyDescent="0.2">
      <c r="A41" s="1"/>
      <c r="B41" s="1" t="s">
        <v>2700</v>
      </c>
      <c r="C41" s="1">
        <v>52.323</v>
      </c>
      <c r="D41" s="1" t="s">
        <v>6</v>
      </c>
      <c r="E41" s="1"/>
      <c r="F41" s="1"/>
      <c r="G41" s="1"/>
      <c r="H41" s="1"/>
    </row>
    <row r="42" spans="1:8" x14ac:dyDescent="0.2">
      <c r="A42" s="1"/>
      <c r="B42" s="1" t="s">
        <v>2701</v>
      </c>
      <c r="C42" s="1">
        <v>30.065000000000001</v>
      </c>
      <c r="D42" s="1" t="s">
        <v>6</v>
      </c>
      <c r="E42" s="1"/>
      <c r="F42" s="1"/>
      <c r="G42" s="1"/>
      <c r="H42" s="1"/>
    </row>
    <row r="43" spans="1:8" x14ac:dyDescent="0.2">
      <c r="A43" s="1"/>
      <c r="B43" s="1" t="s">
        <v>2702</v>
      </c>
      <c r="C43" s="1">
        <v>0</v>
      </c>
      <c r="D43" s="1" t="s">
        <v>267</v>
      </c>
      <c r="E43" s="1"/>
      <c r="F43" s="1"/>
      <c r="G43" s="1"/>
      <c r="H43" s="1"/>
    </row>
    <row r="44" spans="1:8" x14ac:dyDescent="0.2">
      <c r="A44" s="1"/>
      <c r="B44" s="1" t="s">
        <v>2703</v>
      </c>
      <c r="C44" s="1">
        <v>0</v>
      </c>
      <c r="D44" s="1" t="s">
        <v>6</v>
      </c>
      <c r="E44" s="1"/>
      <c r="F44" s="1"/>
      <c r="G44" s="1"/>
      <c r="H44" s="1"/>
    </row>
    <row r="45" spans="1:8" x14ac:dyDescent="0.2">
      <c r="A45" s="1"/>
      <c r="B45" s="1" t="s">
        <v>2704</v>
      </c>
      <c r="C45" s="1">
        <v>0</v>
      </c>
      <c r="D45" s="1" t="s">
        <v>267</v>
      </c>
      <c r="E45" s="1"/>
      <c r="F45" s="1"/>
      <c r="G45" s="1"/>
      <c r="H45" s="1"/>
    </row>
    <row r="46" spans="1:8" x14ac:dyDescent="0.2">
      <c r="A46" s="1"/>
      <c r="B46" s="1" t="s">
        <v>2556</v>
      </c>
      <c r="C46" s="1">
        <v>0</v>
      </c>
      <c r="D46" s="1" t="s">
        <v>267</v>
      </c>
      <c r="E46" s="1"/>
      <c r="F46" s="1"/>
      <c r="G46" s="1"/>
      <c r="H46" s="1"/>
    </row>
    <row r="47" spans="1:8" s="4" customFormat="1" x14ac:dyDescent="0.2">
      <c r="A47" s="15"/>
      <c r="B47" s="15"/>
      <c r="C47" s="15"/>
      <c r="D47" s="15"/>
      <c r="E47" s="15"/>
      <c r="F47" s="15"/>
      <c r="G47" s="15"/>
      <c r="H47" s="15"/>
    </row>
    <row r="48" spans="1:8" x14ac:dyDescent="0.2">
      <c r="A48" s="1"/>
      <c r="B48" s="1"/>
      <c r="C48" s="1"/>
      <c r="D48" s="1"/>
      <c r="E48" s="1"/>
      <c r="F48" s="1"/>
      <c r="G48" s="1"/>
      <c r="H48" s="1"/>
    </row>
    <row r="49" spans="1:7" x14ac:dyDescent="0.2">
      <c r="A49" t="s">
        <v>2479</v>
      </c>
    </row>
    <row r="52" spans="1:7" x14ac:dyDescent="0.2">
      <c r="B52" t="s">
        <v>1</v>
      </c>
      <c r="C52" t="s">
        <v>1410</v>
      </c>
      <c r="D52" t="s">
        <v>92</v>
      </c>
    </row>
    <row r="53" spans="1:7" x14ac:dyDescent="0.2">
      <c r="B53" t="s">
        <v>2705</v>
      </c>
      <c r="C53">
        <v>129.83000000000001</v>
      </c>
      <c r="D53" t="s">
        <v>6</v>
      </c>
      <c r="F53" t="s">
        <v>6</v>
      </c>
      <c r="G53" t="s">
        <v>267</v>
      </c>
    </row>
    <row r="54" spans="1:7" x14ac:dyDescent="0.2">
      <c r="B54" t="s">
        <v>2706</v>
      </c>
      <c r="C54">
        <v>162.37100000000001</v>
      </c>
      <c r="D54" t="s">
        <v>267</v>
      </c>
      <c r="F54">
        <v>129.83000000000001</v>
      </c>
      <c r="G54">
        <v>162.37100000000001</v>
      </c>
    </row>
    <row r="55" spans="1:7" x14ac:dyDescent="0.2">
      <c r="B55" t="s">
        <v>2707</v>
      </c>
      <c r="C55">
        <v>334.54399999999998</v>
      </c>
      <c r="D55" t="s">
        <v>267</v>
      </c>
      <c r="F55">
        <v>78.623000000000005</v>
      </c>
      <c r="G55">
        <v>334.54399999999998</v>
      </c>
    </row>
    <row r="56" spans="1:7" x14ac:dyDescent="0.2">
      <c r="B56" t="s">
        <v>2708</v>
      </c>
      <c r="C56">
        <v>78.623000000000005</v>
      </c>
      <c r="D56" t="s">
        <v>6</v>
      </c>
      <c r="F56">
        <v>0</v>
      </c>
      <c r="G56">
        <v>0</v>
      </c>
    </row>
    <row r="57" spans="1:7" x14ac:dyDescent="0.2">
      <c r="B57" t="s">
        <v>2709</v>
      </c>
      <c r="C57">
        <v>0</v>
      </c>
      <c r="D57" t="s">
        <v>267</v>
      </c>
      <c r="F57">
        <v>108.96299999999999</v>
      </c>
      <c r="G57">
        <v>0</v>
      </c>
    </row>
    <row r="58" spans="1:7" x14ac:dyDescent="0.2">
      <c r="B58" t="s">
        <v>2710</v>
      </c>
      <c r="C58">
        <v>0</v>
      </c>
      <c r="D58" t="s">
        <v>267</v>
      </c>
      <c r="F58">
        <v>130.92400000000001</v>
      </c>
      <c r="G58">
        <v>243.78700000000001</v>
      </c>
    </row>
    <row r="59" spans="1:7" x14ac:dyDescent="0.2">
      <c r="B59" t="s">
        <v>2711</v>
      </c>
      <c r="C59">
        <v>243.78700000000001</v>
      </c>
      <c r="D59" t="s">
        <v>267</v>
      </c>
      <c r="F59">
        <v>68.698999999999998</v>
      </c>
      <c r="G59">
        <v>80.447999999999993</v>
      </c>
    </row>
    <row r="60" spans="1:7" x14ac:dyDescent="0.2">
      <c r="B60" t="s">
        <v>2712</v>
      </c>
      <c r="C60">
        <v>80.447999999999993</v>
      </c>
      <c r="D60" t="s">
        <v>267</v>
      </c>
      <c r="F60">
        <v>0</v>
      </c>
      <c r="G60">
        <v>117.932</v>
      </c>
    </row>
    <row r="61" spans="1:7" x14ac:dyDescent="0.2">
      <c r="B61" t="s">
        <v>2713</v>
      </c>
      <c r="C61">
        <v>117.932</v>
      </c>
      <c r="D61" t="s">
        <v>267</v>
      </c>
      <c r="F61">
        <v>0</v>
      </c>
      <c r="G61">
        <v>0</v>
      </c>
    </row>
    <row r="62" spans="1:7" x14ac:dyDescent="0.2">
      <c r="B62" t="s">
        <v>2714</v>
      </c>
      <c r="C62">
        <v>0</v>
      </c>
      <c r="D62" t="s">
        <v>267</v>
      </c>
      <c r="F62">
        <v>26.026</v>
      </c>
      <c r="G62">
        <v>0</v>
      </c>
    </row>
    <row r="63" spans="1:7" x14ac:dyDescent="0.2">
      <c r="B63" t="s">
        <v>2715</v>
      </c>
      <c r="C63">
        <v>0</v>
      </c>
      <c r="D63" t="s">
        <v>267</v>
      </c>
      <c r="F63">
        <v>49.72</v>
      </c>
      <c r="G63">
        <v>0</v>
      </c>
    </row>
    <row r="64" spans="1:7" x14ac:dyDescent="0.2">
      <c r="B64" t="s">
        <v>2716</v>
      </c>
      <c r="C64">
        <v>0</v>
      </c>
      <c r="D64" t="s">
        <v>6</v>
      </c>
      <c r="F64">
        <v>86.896000000000001</v>
      </c>
      <c r="G64">
        <v>0</v>
      </c>
    </row>
    <row r="65" spans="2:7" x14ac:dyDescent="0.2">
      <c r="B65" t="s">
        <v>2717</v>
      </c>
      <c r="C65">
        <v>108.96299999999999</v>
      </c>
      <c r="D65" t="s">
        <v>6</v>
      </c>
      <c r="F65">
        <v>0</v>
      </c>
      <c r="G65">
        <v>0</v>
      </c>
    </row>
    <row r="66" spans="2:7" x14ac:dyDescent="0.2">
      <c r="B66" t="s">
        <v>2718</v>
      </c>
      <c r="C66">
        <v>130.92400000000001</v>
      </c>
      <c r="D66" t="s">
        <v>6</v>
      </c>
      <c r="F66">
        <v>31.420999999999999</v>
      </c>
      <c r="G66">
        <v>217.465</v>
      </c>
    </row>
    <row r="67" spans="2:7" x14ac:dyDescent="0.2">
      <c r="B67" t="s">
        <v>2719</v>
      </c>
      <c r="C67">
        <v>68.698999999999998</v>
      </c>
      <c r="D67" t="s">
        <v>6</v>
      </c>
      <c r="F67">
        <v>14.31</v>
      </c>
      <c r="G67">
        <v>0</v>
      </c>
    </row>
    <row r="68" spans="2:7" x14ac:dyDescent="0.2">
      <c r="B68" t="s">
        <v>2720</v>
      </c>
      <c r="C68">
        <v>0</v>
      </c>
      <c r="D68" t="s">
        <v>6</v>
      </c>
      <c r="F68">
        <v>13.778</v>
      </c>
      <c r="G68">
        <v>0</v>
      </c>
    </row>
    <row r="69" spans="2:7" x14ac:dyDescent="0.2">
      <c r="B69" t="s">
        <v>2721</v>
      </c>
      <c r="C69">
        <v>0</v>
      </c>
      <c r="D69" t="s">
        <v>6</v>
      </c>
      <c r="F69">
        <v>0</v>
      </c>
      <c r="G69">
        <v>19.997</v>
      </c>
    </row>
    <row r="70" spans="2:7" x14ac:dyDescent="0.2">
      <c r="B70" t="s">
        <v>2722</v>
      </c>
      <c r="C70">
        <v>0</v>
      </c>
      <c r="D70" t="s">
        <v>267</v>
      </c>
      <c r="F70">
        <v>56.438000000000002</v>
      </c>
      <c r="G70">
        <v>173.69</v>
      </c>
    </row>
    <row r="71" spans="2:7" x14ac:dyDescent="0.2">
      <c r="B71" t="s">
        <v>2723</v>
      </c>
      <c r="C71">
        <v>26.026</v>
      </c>
      <c r="D71" t="s">
        <v>6</v>
      </c>
      <c r="F71">
        <v>0</v>
      </c>
      <c r="G71">
        <v>18.573</v>
      </c>
    </row>
    <row r="72" spans="2:7" x14ac:dyDescent="0.2">
      <c r="B72" t="s">
        <v>2724</v>
      </c>
      <c r="C72">
        <v>49.72</v>
      </c>
      <c r="D72" t="s">
        <v>6</v>
      </c>
      <c r="F72">
        <v>40.229999999999997</v>
      </c>
      <c r="G72">
        <v>154.03100000000001</v>
      </c>
    </row>
    <row r="73" spans="2:7" x14ac:dyDescent="0.2">
      <c r="B73" t="s">
        <v>2725</v>
      </c>
      <c r="C73">
        <v>86.896000000000001</v>
      </c>
      <c r="D73" t="s">
        <v>6</v>
      </c>
      <c r="F73">
        <v>154.86699999999999</v>
      </c>
      <c r="G73">
        <v>0</v>
      </c>
    </row>
    <row r="74" spans="2:7" x14ac:dyDescent="0.2">
      <c r="B74" t="s">
        <v>2726</v>
      </c>
      <c r="C74">
        <v>0</v>
      </c>
      <c r="D74" t="s">
        <v>6</v>
      </c>
    </row>
    <row r="75" spans="2:7" x14ac:dyDescent="0.2">
      <c r="B75" t="s">
        <v>2727</v>
      </c>
      <c r="C75">
        <v>0</v>
      </c>
      <c r="D75" t="s">
        <v>267</v>
      </c>
    </row>
    <row r="76" spans="2:7" x14ac:dyDescent="0.2">
      <c r="B76" t="s">
        <v>2728</v>
      </c>
      <c r="C76">
        <v>0</v>
      </c>
      <c r="D76" t="s">
        <v>267</v>
      </c>
    </row>
    <row r="77" spans="2:7" x14ac:dyDescent="0.2">
      <c r="B77" t="s">
        <v>2729</v>
      </c>
      <c r="C77">
        <v>31.420999999999999</v>
      </c>
      <c r="D77" t="s">
        <v>6</v>
      </c>
    </row>
    <row r="78" spans="2:7" x14ac:dyDescent="0.2">
      <c r="B78" t="s">
        <v>2730</v>
      </c>
      <c r="C78">
        <v>14.31</v>
      </c>
      <c r="D78" t="s">
        <v>6</v>
      </c>
    </row>
    <row r="79" spans="2:7" x14ac:dyDescent="0.2">
      <c r="B79" t="s">
        <v>2731</v>
      </c>
      <c r="C79">
        <v>13.778</v>
      </c>
      <c r="D79" t="s">
        <v>6</v>
      </c>
    </row>
    <row r="80" spans="2:7" x14ac:dyDescent="0.2">
      <c r="B80" t="s">
        <v>2732</v>
      </c>
      <c r="C80">
        <v>217.465</v>
      </c>
      <c r="D80" t="s">
        <v>267</v>
      </c>
    </row>
    <row r="81" spans="1:4" x14ac:dyDescent="0.2">
      <c r="B81" t="s">
        <v>2733</v>
      </c>
      <c r="C81">
        <v>0</v>
      </c>
      <c r="D81" t="s">
        <v>267</v>
      </c>
    </row>
    <row r="82" spans="1:4" x14ac:dyDescent="0.2">
      <c r="B82" t="s">
        <v>2734</v>
      </c>
      <c r="C82">
        <v>0</v>
      </c>
      <c r="D82" t="s">
        <v>6</v>
      </c>
    </row>
    <row r="83" spans="1:4" x14ac:dyDescent="0.2">
      <c r="B83" t="s">
        <v>2735</v>
      </c>
      <c r="C83">
        <v>0</v>
      </c>
      <c r="D83" t="s">
        <v>267</v>
      </c>
    </row>
    <row r="84" spans="1:4" x14ac:dyDescent="0.2">
      <c r="B84" t="s">
        <v>2736</v>
      </c>
      <c r="C84">
        <v>56.438000000000002</v>
      </c>
      <c r="D84" t="s">
        <v>6</v>
      </c>
    </row>
    <row r="85" spans="1:4" x14ac:dyDescent="0.2">
      <c r="B85" t="s">
        <v>2737</v>
      </c>
      <c r="C85">
        <v>19.997</v>
      </c>
      <c r="D85" t="s">
        <v>267</v>
      </c>
    </row>
    <row r="86" spans="1:4" x14ac:dyDescent="0.2">
      <c r="B86" t="s">
        <v>2738</v>
      </c>
      <c r="C86">
        <v>0</v>
      </c>
      <c r="D86" t="s">
        <v>6</v>
      </c>
    </row>
    <row r="87" spans="1:4" x14ac:dyDescent="0.2">
      <c r="B87" t="s">
        <v>2739</v>
      </c>
      <c r="C87">
        <v>173.69</v>
      </c>
      <c r="D87" t="s">
        <v>267</v>
      </c>
    </row>
    <row r="88" spans="1:4" x14ac:dyDescent="0.2">
      <c r="B88" t="s">
        <v>2740</v>
      </c>
      <c r="C88">
        <v>40.229999999999997</v>
      </c>
      <c r="D88" t="s">
        <v>6</v>
      </c>
    </row>
    <row r="89" spans="1:4" x14ac:dyDescent="0.2">
      <c r="B89" t="s">
        <v>2741</v>
      </c>
      <c r="C89">
        <v>154.86699999999999</v>
      </c>
      <c r="D89" t="s">
        <v>6</v>
      </c>
    </row>
    <row r="90" spans="1:4" x14ac:dyDescent="0.2">
      <c r="B90" t="s">
        <v>2742</v>
      </c>
      <c r="C90">
        <v>18.573</v>
      </c>
      <c r="D90" t="s">
        <v>267</v>
      </c>
    </row>
    <row r="91" spans="1:4" x14ac:dyDescent="0.2">
      <c r="B91" t="s">
        <v>2743</v>
      </c>
      <c r="C91">
        <v>154.03100000000001</v>
      </c>
      <c r="D91" t="s">
        <v>267</v>
      </c>
    </row>
    <row r="92" spans="1:4" x14ac:dyDescent="0.2">
      <c r="B92" t="s">
        <v>2744</v>
      </c>
      <c r="C92">
        <v>0</v>
      </c>
      <c r="D92" t="s">
        <v>267</v>
      </c>
    </row>
    <row r="94" spans="1:4" s="4" customFormat="1" x14ac:dyDescent="0.2"/>
    <row r="95" spans="1:4" x14ac:dyDescent="0.2">
      <c r="A95" t="s">
        <v>2518</v>
      </c>
    </row>
    <row r="98" spans="2:8" x14ac:dyDescent="0.2">
      <c r="B98" t="s">
        <v>1</v>
      </c>
      <c r="C98" t="s">
        <v>1410</v>
      </c>
    </row>
    <row r="99" spans="2:8" x14ac:dyDescent="0.2">
      <c r="B99" t="s">
        <v>2745</v>
      </c>
      <c r="C99">
        <v>404.81400000000002</v>
      </c>
      <c r="D99" t="s">
        <v>6</v>
      </c>
      <c r="G99" t="s">
        <v>6</v>
      </c>
      <c r="H99" t="s">
        <v>267</v>
      </c>
    </row>
    <row r="100" spans="2:8" x14ac:dyDescent="0.2">
      <c r="B100" t="s">
        <v>2746</v>
      </c>
      <c r="C100">
        <v>0</v>
      </c>
      <c r="D100" t="s">
        <v>267</v>
      </c>
      <c r="G100">
        <v>404.81400000000002</v>
      </c>
      <c r="H100">
        <v>0</v>
      </c>
    </row>
    <row r="101" spans="2:8" x14ac:dyDescent="0.2">
      <c r="B101" t="s">
        <v>2747</v>
      </c>
      <c r="C101">
        <v>51.194000000000003</v>
      </c>
      <c r="D101" t="s">
        <v>6</v>
      </c>
      <c r="G101">
        <v>51.194000000000003</v>
      </c>
      <c r="H101">
        <v>0</v>
      </c>
    </row>
    <row r="102" spans="2:8" x14ac:dyDescent="0.2">
      <c r="B102" t="s">
        <v>2748</v>
      </c>
      <c r="C102">
        <v>12.333</v>
      </c>
      <c r="D102" t="s">
        <v>6</v>
      </c>
      <c r="G102">
        <v>12.333</v>
      </c>
      <c r="H102">
        <v>9.6839999999999993</v>
      </c>
    </row>
    <row r="103" spans="2:8" x14ac:dyDescent="0.2">
      <c r="B103" t="s">
        <v>2749</v>
      </c>
      <c r="C103">
        <v>0</v>
      </c>
      <c r="D103" t="s">
        <v>6</v>
      </c>
      <c r="G103">
        <v>0</v>
      </c>
      <c r="H103">
        <v>0</v>
      </c>
    </row>
    <row r="104" spans="2:8" x14ac:dyDescent="0.2">
      <c r="B104" t="s">
        <v>2750</v>
      </c>
      <c r="C104">
        <v>125.039</v>
      </c>
      <c r="D104" t="s">
        <v>6</v>
      </c>
      <c r="G104">
        <v>125.039</v>
      </c>
      <c r="H104">
        <v>78.623000000000005</v>
      </c>
    </row>
    <row r="105" spans="2:8" x14ac:dyDescent="0.2">
      <c r="B105" t="s">
        <v>2751</v>
      </c>
      <c r="C105">
        <v>0</v>
      </c>
      <c r="D105" t="s">
        <v>6</v>
      </c>
      <c r="G105">
        <v>0</v>
      </c>
      <c r="H105">
        <v>0</v>
      </c>
    </row>
    <row r="106" spans="2:8" x14ac:dyDescent="0.2">
      <c r="B106" t="s">
        <v>2752</v>
      </c>
      <c r="C106">
        <v>0</v>
      </c>
      <c r="D106" t="s">
        <v>6</v>
      </c>
      <c r="G106">
        <v>0</v>
      </c>
      <c r="H106">
        <v>0</v>
      </c>
    </row>
    <row r="107" spans="2:8" x14ac:dyDescent="0.2">
      <c r="B107" t="s">
        <v>2753</v>
      </c>
      <c r="C107">
        <v>7.2880000000000003</v>
      </c>
      <c r="D107" t="s">
        <v>6</v>
      </c>
      <c r="G107">
        <v>7.2880000000000003</v>
      </c>
      <c r="H107">
        <v>0</v>
      </c>
    </row>
    <row r="108" spans="2:8" x14ac:dyDescent="0.2">
      <c r="B108" t="s">
        <v>2754</v>
      </c>
      <c r="C108">
        <v>0</v>
      </c>
      <c r="D108" t="s">
        <v>267</v>
      </c>
      <c r="G108">
        <v>98.84</v>
      </c>
      <c r="H108">
        <v>0</v>
      </c>
    </row>
    <row r="109" spans="2:8" x14ac:dyDescent="0.2">
      <c r="B109" t="s">
        <v>2755</v>
      </c>
      <c r="C109">
        <v>9.6839999999999993</v>
      </c>
      <c r="D109" t="s">
        <v>267</v>
      </c>
      <c r="G109">
        <v>0</v>
      </c>
      <c r="H109">
        <v>0</v>
      </c>
    </row>
    <row r="110" spans="2:8" x14ac:dyDescent="0.2">
      <c r="B110" t="s">
        <v>2756</v>
      </c>
      <c r="C110">
        <v>0</v>
      </c>
      <c r="D110" t="s">
        <v>267</v>
      </c>
      <c r="G110">
        <v>35.704999999999998</v>
      </c>
      <c r="H110">
        <v>0</v>
      </c>
    </row>
    <row r="111" spans="2:8" x14ac:dyDescent="0.2">
      <c r="B111" t="s">
        <v>2757</v>
      </c>
      <c r="C111">
        <v>78.623000000000005</v>
      </c>
      <c r="D111" t="s">
        <v>267</v>
      </c>
      <c r="G111">
        <v>49.241999999999997</v>
      </c>
      <c r="H111">
        <v>0</v>
      </c>
    </row>
    <row r="112" spans="2:8" x14ac:dyDescent="0.2">
      <c r="B112" t="s">
        <v>2758</v>
      </c>
      <c r="C112">
        <v>98.84</v>
      </c>
      <c r="D112" t="s">
        <v>6</v>
      </c>
      <c r="G112">
        <v>91.715999999999994</v>
      </c>
      <c r="H112">
        <v>0</v>
      </c>
    </row>
    <row r="113" spans="2:8" x14ac:dyDescent="0.2">
      <c r="B113" t="s">
        <v>2759</v>
      </c>
      <c r="C113">
        <v>0</v>
      </c>
      <c r="D113" t="s">
        <v>6</v>
      </c>
      <c r="G113">
        <v>0</v>
      </c>
      <c r="H113">
        <v>23.981000000000002</v>
      </c>
    </row>
    <row r="114" spans="2:8" x14ac:dyDescent="0.2">
      <c r="B114" t="s">
        <v>2760</v>
      </c>
      <c r="C114">
        <v>35.704999999999998</v>
      </c>
      <c r="D114" t="s">
        <v>6</v>
      </c>
      <c r="G114">
        <v>94.745999999999995</v>
      </c>
      <c r="H114">
        <v>18.390999999999998</v>
      </c>
    </row>
    <row r="115" spans="2:8" x14ac:dyDescent="0.2">
      <c r="B115" t="s">
        <v>2761</v>
      </c>
      <c r="C115">
        <v>49.241999999999997</v>
      </c>
      <c r="D115" t="s">
        <v>6</v>
      </c>
      <c r="G115">
        <v>70.283000000000001</v>
      </c>
      <c r="H115">
        <v>0</v>
      </c>
    </row>
    <row r="116" spans="2:8" x14ac:dyDescent="0.2">
      <c r="B116" t="s">
        <v>2762</v>
      </c>
      <c r="C116">
        <v>0</v>
      </c>
      <c r="D116" t="s">
        <v>267</v>
      </c>
      <c r="G116">
        <v>0</v>
      </c>
      <c r="H116">
        <v>0</v>
      </c>
    </row>
    <row r="117" spans="2:8" x14ac:dyDescent="0.2">
      <c r="B117" t="s">
        <v>2763</v>
      </c>
      <c r="C117">
        <v>91.715999999999994</v>
      </c>
      <c r="D117" t="s">
        <v>6</v>
      </c>
      <c r="G117">
        <v>29.266999999999999</v>
      </c>
      <c r="H117">
        <v>0</v>
      </c>
    </row>
    <row r="118" spans="2:8" x14ac:dyDescent="0.2">
      <c r="B118" t="s">
        <v>2764</v>
      </c>
      <c r="C118">
        <v>0</v>
      </c>
      <c r="D118" t="s">
        <v>267</v>
      </c>
      <c r="G118">
        <v>0</v>
      </c>
      <c r="H118">
        <v>30.395</v>
      </c>
    </row>
    <row r="119" spans="2:8" x14ac:dyDescent="0.2">
      <c r="B119" t="s">
        <v>2765</v>
      </c>
      <c r="C119">
        <v>0</v>
      </c>
      <c r="D119" t="s">
        <v>6</v>
      </c>
      <c r="G119">
        <v>48.430999999999997</v>
      </c>
      <c r="H119">
        <v>0</v>
      </c>
    </row>
    <row r="120" spans="2:8" x14ac:dyDescent="0.2">
      <c r="B120" t="s">
        <v>2766</v>
      </c>
      <c r="C120">
        <v>0</v>
      </c>
      <c r="D120" t="s">
        <v>267</v>
      </c>
    </row>
    <row r="121" spans="2:8" x14ac:dyDescent="0.2">
      <c r="B121" t="s">
        <v>2767</v>
      </c>
      <c r="C121">
        <v>94.745999999999995</v>
      </c>
      <c r="D121" t="s">
        <v>6</v>
      </c>
    </row>
    <row r="122" spans="2:8" x14ac:dyDescent="0.2">
      <c r="B122" t="s">
        <v>2768</v>
      </c>
      <c r="C122">
        <v>0</v>
      </c>
      <c r="D122" t="s">
        <v>267</v>
      </c>
    </row>
    <row r="123" spans="2:8" x14ac:dyDescent="0.2">
      <c r="B123" t="s">
        <v>2769</v>
      </c>
      <c r="C123">
        <v>0</v>
      </c>
      <c r="D123" t="s">
        <v>267</v>
      </c>
    </row>
    <row r="124" spans="2:8" x14ac:dyDescent="0.2">
      <c r="B124" t="s">
        <v>2770</v>
      </c>
      <c r="C124">
        <v>0</v>
      </c>
      <c r="D124" t="s">
        <v>267</v>
      </c>
    </row>
    <row r="125" spans="2:8" x14ac:dyDescent="0.2">
      <c r="B125" t="s">
        <v>2771</v>
      </c>
      <c r="C125">
        <v>0</v>
      </c>
      <c r="D125" t="s">
        <v>267</v>
      </c>
    </row>
    <row r="126" spans="2:8" x14ac:dyDescent="0.2">
      <c r="B126" t="s">
        <v>2772</v>
      </c>
      <c r="C126">
        <v>0</v>
      </c>
      <c r="D126" t="s">
        <v>267</v>
      </c>
    </row>
    <row r="127" spans="2:8" x14ac:dyDescent="0.2">
      <c r="B127" t="s">
        <v>2773</v>
      </c>
      <c r="C127">
        <v>23.981000000000002</v>
      </c>
      <c r="D127" t="s">
        <v>267</v>
      </c>
    </row>
    <row r="128" spans="2:8" x14ac:dyDescent="0.2">
      <c r="B128" t="s">
        <v>2774</v>
      </c>
      <c r="C128">
        <v>18.390999999999998</v>
      </c>
      <c r="D128" t="s">
        <v>267</v>
      </c>
    </row>
    <row r="129" spans="2:4" x14ac:dyDescent="0.2">
      <c r="B129" t="s">
        <v>2775</v>
      </c>
      <c r="C129">
        <v>0</v>
      </c>
      <c r="D129" t="s">
        <v>267</v>
      </c>
    </row>
    <row r="130" spans="2:4" x14ac:dyDescent="0.2">
      <c r="B130" t="s">
        <v>2776</v>
      </c>
      <c r="C130">
        <v>70.283000000000001</v>
      </c>
      <c r="D130" t="s">
        <v>6</v>
      </c>
    </row>
    <row r="131" spans="2:4" x14ac:dyDescent="0.2">
      <c r="B131" t="s">
        <v>2777</v>
      </c>
      <c r="C131">
        <v>0</v>
      </c>
      <c r="D131" t="s">
        <v>6</v>
      </c>
    </row>
    <row r="132" spans="2:4" x14ac:dyDescent="0.2">
      <c r="B132" t="s">
        <v>2778</v>
      </c>
      <c r="C132">
        <v>0</v>
      </c>
      <c r="D132" t="s">
        <v>267</v>
      </c>
    </row>
    <row r="133" spans="2:4" x14ac:dyDescent="0.2">
      <c r="B133" t="s">
        <v>2779</v>
      </c>
      <c r="C133">
        <v>0</v>
      </c>
      <c r="D133" t="s">
        <v>267</v>
      </c>
    </row>
    <row r="134" spans="2:4" x14ac:dyDescent="0.2">
      <c r="B134" t="s">
        <v>2780</v>
      </c>
      <c r="C134">
        <v>29.266999999999999</v>
      </c>
      <c r="D134" t="s">
        <v>6</v>
      </c>
    </row>
    <row r="135" spans="2:4" x14ac:dyDescent="0.2">
      <c r="B135" t="s">
        <v>2781</v>
      </c>
      <c r="C135">
        <v>30.395</v>
      </c>
      <c r="D135" t="s">
        <v>267</v>
      </c>
    </row>
    <row r="136" spans="2:4" x14ac:dyDescent="0.2">
      <c r="B136" t="s">
        <v>2782</v>
      </c>
      <c r="C136">
        <v>0</v>
      </c>
      <c r="D136" t="s">
        <v>6</v>
      </c>
    </row>
    <row r="137" spans="2:4" x14ac:dyDescent="0.2">
      <c r="B137" t="s">
        <v>2783</v>
      </c>
      <c r="C137">
        <v>48.430999999999997</v>
      </c>
      <c r="D137" t="s">
        <v>6</v>
      </c>
    </row>
    <row r="138" spans="2:4" x14ac:dyDescent="0.2">
      <c r="B138" t="s">
        <v>2784</v>
      </c>
      <c r="C138">
        <v>0</v>
      </c>
      <c r="D138" t="s">
        <v>267</v>
      </c>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7B463E-5EE4-F740-A4E1-07C0E1343071}">
  <dimension ref="A1:M43"/>
  <sheetViews>
    <sheetView workbookViewId="0">
      <selection activeCell="I14" sqref="I14"/>
    </sheetView>
  </sheetViews>
  <sheetFormatPr baseColWidth="10" defaultRowHeight="16" x14ac:dyDescent="0.2"/>
  <sheetData>
    <row r="1" spans="1:13" x14ac:dyDescent="0.2">
      <c r="A1" s="2" t="s">
        <v>2785</v>
      </c>
    </row>
    <row r="4" spans="1:13" x14ac:dyDescent="0.2">
      <c r="B4" t="s">
        <v>2786</v>
      </c>
      <c r="C4">
        <v>0</v>
      </c>
      <c r="E4" t="s">
        <v>2787</v>
      </c>
    </row>
    <row r="5" spans="1:13" x14ac:dyDescent="0.2">
      <c r="B5" t="s">
        <v>2788</v>
      </c>
      <c r="C5">
        <v>17.213000000000001</v>
      </c>
      <c r="E5" t="s">
        <v>2789</v>
      </c>
      <c r="L5" t="s">
        <v>6</v>
      </c>
      <c r="M5" t="s">
        <v>267</v>
      </c>
    </row>
    <row r="6" spans="1:13" x14ac:dyDescent="0.2">
      <c r="B6" t="s">
        <v>2790</v>
      </c>
      <c r="C6">
        <v>0</v>
      </c>
      <c r="E6" t="s">
        <v>2791</v>
      </c>
      <c r="L6">
        <v>116.902</v>
      </c>
      <c r="M6">
        <v>0</v>
      </c>
    </row>
    <row r="7" spans="1:13" x14ac:dyDescent="0.2">
      <c r="B7" t="s">
        <v>2792</v>
      </c>
      <c r="C7">
        <v>0</v>
      </c>
      <c r="E7" t="s">
        <v>2793</v>
      </c>
      <c r="L7">
        <v>7.0730000000000004</v>
      </c>
      <c r="M7">
        <v>17.213000000000001</v>
      </c>
    </row>
    <row r="8" spans="1:13" x14ac:dyDescent="0.2">
      <c r="B8" t="s">
        <v>2794</v>
      </c>
      <c r="C8">
        <v>69.763000000000005</v>
      </c>
      <c r="E8" t="s">
        <v>2795</v>
      </c>
      <c r="L8">
        <v>9.0120000000000005</v>
      </c>
      <c r="M8">
        <v>0</v>
      </c>
    </row>
    <row r="9" spans="1:13" x14ac:dyDescent="0.2">
      <c r="B9" t="s">
        <v>2796</v>
      </c>
      <c r="C9">
        <v>0</v>
      </c>
      <c r="E9" t="s">
        <v>2797</v>
      </c>
      <c r="L9">
        <v>65.745000000000005</v>
      </c>
      <c r="M9">
        <v>0</v>
      </c>
    </row>
    <row r="10" spans="1:13" x14ac:dyDescent="0.2">
      <c r="B10" t="s">
        <v>2798</v>
      </c>
      <c r="C10">
        <v>19.786000000000001</v>
      </c>
      <c r="E10" t="s">
        <v>2799</v>
      </c>
      <c r="L10">
        <v>113.568</v>
      </c>
      <c r="M10">
        <v>69.763000000000005</v>
      </c>
    </row>
    <row r="11" spans="1:13" x14ac:dyDescent="0.2">
      <c r="B11" t="s">
        <v>2800</v>
      </c>
      <c r="C11">
        <v>0</v>
      </c>
      <c r="E11" t="s">
        <v>2801</v>
      </c>
      <c r="L11">
        <v>13.081</v>
      </c>
      <c r="M11">
        <v>0</v>
      </c>
    </row>
    <row r="12" spans="1:13" x14ac:dyDescent="0.2">
      <c r="B12" t="s">
        <v>2802</v>
      </c>
      <c r="C12">
        <v>0</v>
      </c>
      <c r="E12" t="s">
        <v>2803</v>
      </c>
      <c r="L12">
        <v>0</v>
      </c>
      <c r="M12">
        <v>19.786000000000001</v>
      </c>
    </row>
    <row r="13" spans="1:13" x14ac:dyDescent="0.2">
      <c r="B13" t="s">
        <v>2804</v>
      </c>
      <c r="C13">
        <v>26.832999999999998</v>
      </c>
      <c r="E13" t="s">
        <v>2805</v>
      </c>
      <c r="L13">
        <v>69.775999999999996</v>
      </c>
      <c r="M13">
        <v>0</v>
      </c>
    </row>
    <row r="14" spans="1:13" x14ac:dyDescent="0.2">
      <c r="B14" t="s">
        <v>2806</v>
      </c>
      <c r="C14">
        <v>116.902</v>
      </c>
      <c r="E14" t="s">
        <v>2807</v>
      </c>
      <c r="L14">
        <v>0</v>
      </c>
      <c r="M14">
        <v>0</v>
      </c>
    </row>
    <row r="15" spans="1:13" x14ac:dyDescent="0.2">
      <c r="B15" t="s">
        <v>2808</v>
      </c>
      <c r="C15">
        <v>7.0730000000000004</v>
      </c>
      <c r="E15" t="s">
        <v>2809</v>
      </c>
      <c r="L15">
        <v>0</v>
      </c>
      <c r="M15">
        <v>26.832999999999998</v>
      </c>
    </row>
    <row r="16" spans="1:13" x14ac:dyDescent="0.2">
      <c r="B16" t="s">
        <v>2810</v>
      </c>
      <c r="C16">
        <v>0</v>
      </c>
      <c r="E16" t="s">
        <v>2811</v>
      </c>
      <c r="L16">
        <v>0</v>
      </c>
      <c r="M16">
        <v>0</v>
      </c>
    </row>
    <row r="17" spans="2:13" x14ac:dyDescent="0.2">
      <c r="B17" t="s">
        <v>2812</v>
      </c>
      <c r="C17">
        <v>9.0120000000000005</v>
      </c>
      <c r="E17" t="s">
        <v>2813</v>
      </c>
      <c r="L17">
        <v>86.9</v>
      </c>
      <c r="M17">
        <v>20.8</v>
      </c>
    </row>
    <row r="18" spans="2:13" x14ac:dyDescent="0.2">
      <c r="B18" t="s">
        <v>2814</v>
      </c>
      <c r="C18">
        <v>65.745000000000005</v>
      </c>
      <c r="E18" t="s">
        <v>2815</v>
      </c>
      <c r="L18">
        <v>75.073999999999998</v>
      </c>
      <c r="M18">
        <v>0</v>
      </c>
    </row>
    <row r="19" spans="2:13" x14ac:dyDescent="0.2">
      <c r="B19" t="s">
        <v>2816</v>
      </c>
      <c r="C19">
        <v>113.568</v>
      </c>
      <c r="E19" t="s">
        <v>2817</v>
      </c>
      <c r="L19">
        <v>264.61599999999999</v>
      </c>
      <c r="M19">
        <v>0</v>
      </c>
    </row>
    <row r="20" spans="2:13" x14ac:dyDescent="0.2">
      <c r="B20" t="s">
        <v>2818</v>
      </c>
      <c r="C20">
        <v>13.081</v>
      </c>
      <c r="E20" t="s">
        <v>2819</v>
      </c>
      <c r="L20">
        <v>0</v>
      </c>
      <c r="M20">
        <v>109.309</v>
      </c>
    </row>
    <row r="21" spans="2:13" x14ac:dyDescent="0.2">
      <c r="B21" t="s">
        <v>2820</v>
      </c>
      <c r="C21">
        <v>0</v>
      </c>
      <c r="E21" t="s">
        <v>2821</v>
      </c>
      <c r="L21">
        <v>0</v>
      </c>
      <c r="M21">
        <v>0</v>
      </c>
    </row>
    <row r="22" spans="2:13" x14ac:dyDescent="0.2">
      <c r="B22" t="s">
        <v>2822</v>
      </c>
      <c r="C22">
        <v>69.775999999999996</v>
      </c>
      <c r="E22" t="s">
        <v>2823</v>
      </c>
      <c r="L22">
        <v>99.765000000000001</v>
      </c>
      <c r="M22">
        <v>0</v>
      </c>
    </row>
    <row r="23" spans="2:13" x14ac:dyDescent="0.2">
      <c r="B23" t="s">
        <v>2824</v>
      </c>
      <c r="C23">
        <v>0</v>
      </c>
      <c r="E23" t="s">
        <v>2825</v>
      </c>
      <c r="L23">
        <v>127.85299999999999</v>
      </c>
      <c r="M23">
        <v>0</v>
      </c>
    </row>
    <row r="24" spans="2:13" x14ac:dyDescent="0.2">
      <c r="B24" t="s">
        <v>2826</v>
      </c>
      <c r="C24">
        <v>0</v>
      </c>
      <c r="E24" t="s">
        <v>2827</v>
      </c>
      <c r="L24">
        <v>66.834999999999994</v>
      </c>
      <c r="M24">
        <v>0</v>
      </c>
    </row>
    <row r="25" spans="2:13" x14ac:dyDescent="0.2">
      <c r="B25" t="s">
        <v>2828</v>
      </c>
      <c r="C25">
        <v>20.8</v>
      </c>
      <c r="E25" t="s">
        <v>2829</v>
      </c>
      <c r="L25">
        <v>47.506</v>
      </c>
      <c r="M25">
        <v>30.686</v>
      </c>
    </row>
    <row r="26" spans="2:13" x14ac:dyDescent="0.2">
      <c r="B26" t="s">
        <v>2830</v>
      </c>
      <c r="C26">
        <v>0</v>
      </c>
      <c r="E26" t="s">
        <v>2831</v>
      </c>
    </row>
    <row r="27" spans="2:13" x14ac:dyDescent="0.2">
      <c r="B27" t="s">
        <v>2832</v>
      </c>
      <c r="C27">
        <v>0</v>
      </c>
      <c r="E27" t="s">
        <v>2833</v>
      </c>
    </row>
    <row r="28" spans="2:13" x14ac:dyDescent="0.2">
      <c r="B28" t="s">
        <v>2834</v>
      </c>
      <c r="C28">
        <v>86.9</v>
      </c>
      <c r="E28" t="s">
        <v>2835</v>
      </c>
    </row>
    <row r="29" spans="2:13" x14ac:dyDescent="0.2">
      <c r="B29" t="s">
        <v>2836</v>
      </c>
      <c r="C29">
        <v>75.073999999999998</v>
      </c>
      <c r="E29" t="s">
        <v>2837</v>
      </c>
    </row>
    <row r="30" spans="2:13" x14ac:dyDescent="0.2">
      <c r="B30" t="s">
        <v>2838</v>
      </c>
      <c r="C30">
        <v>264.61599999999999</v>
      </c>
      <c r="E30" t="s">
        <v>2839</v>
      </c>
    </row>
    <row r="31" spans="2:13" x14ac:dyDescent="0.2">
      <c r="B31" t="s">
        <v>2840</v>
      </c>
      <c r="C31">
        <v>0</v>
      </c>
      <c r="E31" t="s">
        <v>2841</v>
      </c>
    </row>
    <row r="32" spans="2:13" x14ac:dyDescent="0.2">
      <c r="B32" t="s">
        <v>2842</v>
      </c>
      <c r="C32">
        <v>0</v>
      </c>
      <c r="E32" t="s">
        <v>2843</v>
      </c>
    </row>
    <row r="33" spans="2:5" x14ac:dyDescent="0.2">
      <c r="B33" t="s">
        <v>2844</v>
      </c>
      <c r="C33">
        <v>0</v>
      </c>
      <c r="E33" t="s">
        <v>2845</v>
      </c>
    </row>
    <row r="34" spans="2:5" x14ac:dyDescent="0.2">
      <c r="B34" t="s">
        <v>2846</v>
      </c>
      <c r="C34">
        <v>0</v>
      </c>
      <c r="E34" t="s">
        <v>2847</v>
      </c>
    </row>
    <row r="35" spans="2:5" x14ac:dyDescent="0.2">
      <c r="B35" t="s">
        <v>2848</v>
      </c>
      <c r="C35">
        <v>30.686</v>
      </c>
      <c r="E35" t="s">
        <v>2849</v>
      </c>
    </row>
    <row r="36" spans="2:5" x14ac:dyDescent="0.2">
      <c r="B36" t="s">
        <v>2850</v>
      </c>
      <c r="C36">
        <v>0</v>
      </c>
      <c r="E36" t="s">
        <v>2851</v>
      </c>
    </row>
    <row r="37" spans="2:5" x14ac:dyDescent="0.2">
      <c r="B37" t="s">
        <v>2852</v>
      </c>
      <c r="C37">
        <v>109.309</v>
      </c>
      <c r="E37" t="s">
        <v>2853</v>
      </c>
    </row>
    <row r="38" spans="2:5" x14ac:dyDescent="0.2">
      <c r="B38" t="s">
        <v>2854</v>
      </c>
      <c r="C38">
        <v>0</v>
      </c>
      <c r="E38" t="s">
        <v>2855</v>
      </c>
    </row>
    <row r="39" spans="2:5" x14ac:dyDescent="0.2">
      <c r="B39" t="s">
        <v>2856</v>
      </c>
      <c r="C39">
        <v>0</v>
      </c>
      <c r="E39" t="s">
        <v>2857</v>
      </c>
    </row>
    <row r="40" spans="2:5" x14ac:dyDescent="0.2">
      <c r="B40" t="s">
        <v>2858</v>
      </c>
      <c r="C40">
        <v>99.765000000000001</v>
      </c>
      <c r="E40" t="s">
        <v>2859</v>
      </c>
    </row>
    <row r="41" spans="2:5" x14ac:dyDescent="0.2">
      <c r="B41" t="s">
        <v>2860</v>
      </c>
      <c r="C41">
        <v>127.85299999999999</v>
      </c>
      <c r="E41" t="s">
        <v>2861</v>
      </c>
    </row>
    <row r="42" spans="2:5" x14ac:dyDescent="0.2">
      <c r="B42" t="s">
        <v>2862</v>
      </c>
      <c r="C42">
        <v>66.834999999999994</v>
      </c>
      <c r="E42" t="s">
        <v>2863</v>
      </c>
    </row>
    <row r="43" spans="2:5" x14ac:dyDescent="0.2">
      <c r="B43" t="s">
        <v>2864</v>
      </c>
      <c r="C43">
        <v>47.506</v>
      </c>
      <c r="E43" t="s">
        <v>2865</v>
      </c>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A80782-ECD3-BE46-A0AB-7D11799F9D9F}">
  <dimension ref="A1:AL39"/>
  <sheetViews>
    <sheetView workbookViewId="0">
      <selection activeCell="G19" sqref="G19"/>
    </sheetView>
  </sheetViews>
  <sheetFormatPr baseColWidth="10" defaultRowHeight="16" x14ac:dyDescent="0.2"/>
  <sheetData>
    <row r="1" spans="1:38" x14ac:dyDescent="0.2">
      <c r="A1" s="2" t="s">
        <v>2866</v>
      </c>
    </row>
    <row r="3" spans="1:38" x14ac:dyDescent="0.2">
      <c r="A3" t="s">
        <v>274</v>
      </c>
      <c r="B3" t="s">
        <v>275</v>
      </c>
      <c r="C3" t="s">
        <v>276</v>
      </c>
      <c r="D3" t="s">
        <v>277</v>
      </c>
      <c r="E3" t="s">
        <v>278</v>
      </c>
      <c r="F3" t="s">
        <v>279</v>
      </c>
      <c r="G3" t="s">
        <v>280</v>
      </c>
      <c r="H3" t="s">
        <v>281</v>
      </c>
      <c r="I3" t="s">
        <v>282</v>
      </c>
      <c r="J3" t="s">
        <v>283</v>
      </c>
      <c r="K3" t="s">
        <v>284</v>
      </c>
      <c r="L3" t="s">
        <v>285</v>
      </c>
      <c r="M3" t="s">
        <v>286</v>
      </c>
      <c r="N3" t="s">
        <v>287</v>
      </c>
      <c r="O3" t="s">
        <v>288</v>
      </c>
      <c r="P3" t="s">
        <v>289</v>
      </c>
      <c r="Q3" t="s">
        <v>290</v>
      </c>
      <c r="R3" t="s">
        <v>291</v>
      </c>
      <c r="S3" t="s">
        <v>292</v>
      </c>
      <c r="T3" t="s">
        <v>293</v>
      </c>
      <c r="U3" t="s">
        <v>294</v>
      </c>
      <c r="V3" t="s">
        <v>295</v>
      </c>
      <c r="W3" t="s">
        <v>296</v>
      </c>
      <c r="X3" t="s">
        <v>297</v>
      </c>
      <c r="Y3" t="s">
        <v>298</v>
      </c>
      <c r="Z3" t="s">
        <v>299</v>
      </c>
      <c r="AA3" t="s">
        <v>300</v>
      </c>
      <c r="AB3" t="s">
        <v>301</v>
      </c>
      <c r="AC3" t="s">
        <v>302</v>
      </c>
      <c r="AD3" t="s">
        <v>303</v>
      </c>
      <c r="AE3" t="s">
        <v>365</v>
      </c>
      <c r="AF3" t="s">
        <v>368</v>
      </c>
      <c r="AG3" t="s">
        <v>367</v>
      </c>
      <c r="AH3" t="s">
        <v>371</v>
      </c>
      <c r="AI3" t="s">
        <v>304</v>
      </c>
      <c r="AJ3" t="s">
        <v>370</v>
      </c>
      <c r="AK3" t="s">
        <v>372</v>
      </c>
      <c r="AL3" t="s">
        <v>2867</v>
      </c>
    </row>
    <row r="4" spans="1:38" x14ac:dyDescent="0.2">
      <c r="A4">
        <v>1</v>
      </c>
      <c r="B4" t="s">
        <v>305</v>
      </c>
      <c r="C4" t="b">
        <v>0</v>
      </c>
      <c r="D4" t="s">
        <v>259</v>
      </c>
      <c r="E4" t="s">
        <v>7</v>
      </c>
      <c r="F4" t="s">
        <v>307</v>
      </c>
      <c r="G4" t="s">
        <v>308</v>
      </c>
      <c r="H4" t="s">
        <v>309</v>
      </c>
      <c r="I4" t="s">
        <v>310</v>
      </c>
      <c r="J4" t="s">
        <v>310</v>
      </c>
      <c r="K4" t="s">
        <v>310</v>
      </c>
      <c r="L4" s="3">
        <v>1</v>
      </c>
      <c r="M4" s="3">
        <v>0.55187523365020752</v>
      </c>
      <c r="N4" s="3">
        <v>1.8120037317276001</v>
      </c>
      <c r="O4" s="3">
        <v>34.535694122314453</v>
      </c>
      <c r="P4" s="3">
        <v>34.858154296875</v>
      </c>
      <c r="Q4" s="3">
        <v>0.53446948528289795</v>
      </c>
      <c r="R4" t="s">
        <v>310</v>
      </c>
      <c r="S4" s="3">
        <v>14.996151924133301</v>
      </c>
      <c r="T4" s="3">
        <v>0.53499430418014526</v>
      </c>
      <c r="U4" s="3">
        <v>0.30887910723686218</v>
      </c>
      <c r="V4" s="3">
        <v>0</v>
      </c>
      <c r="W4" t="b">
        <v>1</v>
      </c>
      <c r="X4" s="3">
        <v>0.36164265856133426</v>
      </c>
      <c r="Y4" t="b">
        <v>1</v>
      </c>
      <c r="Z4">
        <v>3</v>
      </c>
      <c r="AA4">
        <v>28</v>
      </c>
      <c r="AB4" t="s">
        <v>311</v>
      </c>
      <c r="AC4" t="s">
        <v>310</v>
      </c>
      <c r="AD4" s="3">
        <v>0.96753583667884047</v>
      </c>
      <c r="AE4" t="s">
        <v>374</v>
      </c>
      <c r="AF4" t="s">
        <v>374</v>
      </c>
      <c r="AG4" t="s">
        <v>381</v>
      </c>
      <c r="AH4" t="s">
        <v>374</v>
      </c>
      <c r="AI4" s="3">
        <v>84.726707458496094</v>
      </c>
      <c r="AJ4" t="s">
        <v>310</v>
      </c>
      <c r="AK4" t="s">
        <v>310</v>
      </c>
      <c r="AL4" t="s">
        <v>310</v>
      </c>
    </row>
    <row r="5" spans="1:38" x14ac:dyDescent="0.2">
      <c r="A5">
        <v>2</v>
      </c>
      <c r="B5" t="s">
        <v>312</v>
      </c>
      <c r="C5" t="b">
        <v>0</v>
      </c>
      <c r="D5" t="s">
        <v>262</v>
      </c>
      <c r="E5" t="s">
        <v>7</v>
      </c>
      <c r="F5" t="s">
        <v>307</v>
      </c>
      <c r="G5" t="s">
        <v>308</v>
      </c>
      <c r="H5" t="s">
        <v>309</v>
      </c>
      <c r="I5" t="s">
        <v>310</v>
      </c>
      <c r="J5" t="s">
        <v>310</v>
      </c>
      <c r="K5" t="s">
        <v>310</v>
      </c>
      <c r="L5" t="s">
        <v>310</v>
      </c>
      <c r="M5" t="s">
        <v>310</v>
      </c>
      <c r="N5" t="s">
        <v>310</v>
      </c>
      <c r="O5" t="s">
        <v>382</v>
      </c>
      <c r="P5" s="3">
        <v>37.619495391845703</v>
      </c>
      <c r="Q5" s="3">
        <v>6.1495285481214523E-2</v>
      </c>
      <c r="R5" t="s">
        <v>310</v>
      </c>
      <c r="S5" t="s">
        <v>310</v>
      </c>
      <c r="T5" t="s">
        <v>310</v>
      </c>
      <c r="U5" t="s">
        <v>310</v>
      </c>
      <c r="V5" t="s">
        <v>310</v>
      </c>
      <c r="W5" t="b">
        <v>1</v>
      </c>
      <c r="X5" s="3">
        <v>0.36164265856133426</v>
      </c>
      <c r="Y5" t="b">
        <v>1</v>
      </c>
      <c r="Z5">
        <v>3</v>
      </c>
      <c r="AA5">
        <v>35</v>
      </c>
      <c r="AB5" t="s">
        <v>383</v>
      </c>
      <c r="AC5" t="s">
        <v>310</v>
      </c>
      <c r="AD5" s="3">
        <v>0</v>
      </c>
      <c r="AE5" t="s">
        <v>381</v>
      </c>
      <c r="AF5" t="s">
        <v>374</v>
      </c>
      <c r="AG5" t="s">
        <v>374</v>
      </c>
      <c r="AH5" t="s">
        <v>374</v>
      </c>
      <c r="AI5" s="3">
        <v>63.071907043457031</v>
      </c>
      <c r="AJ5" t="s">
        <v>310</v>
      </c>
      <c r="AK5" t="s">
        <v>310</v>
      </c>
      <c r="AL5" t="s">
        <v>310</v>
      </c>
    </row>
    <row r="6" spans="1:38" x14ac:dyDescent="0.2">
      <c r="A6">
        <v>3</v>
      </c>
      <c r="B6" t="s">
        <v>314</v>
      </c>
      <c r="C6" t="b">
        <v>0</v>
      </c>
      <c r="D6" t="s">
        <v>260</v>
      </c>
      <c r="E6" t="s">
        <v>7</v>
      </c>
      <c r="F6" t="s">
        <v>307</v>
      </c>
      <c r="G6" t="s">
        <v>308</v>
      </c>
      <c r="H6" t="s">
        <v>309</v>
      </c>
      <c r="I6" t="s">
        <v>310</v>
      </c>
      <c r="J6" t="s">
        <v>310</v>
      </c>
      <c r="K6" t="s">
        <v>310</v>
      </c>
      <c r="L6" s="3">
        <v>0.404192715883255</v>
      </c>
      <c r="M6" s="3">
        <v>0.19292771816253662</v>
      </c>
      <c r="N6" s="3">
        <v>0.84680294990539551</v>
      </c>
      <c r="O6" s="3">
        <v>36.2587890625</v>
      </c>
      <c r="P6" s="3">
        <v>35.504032135009766</v>
      </c>
      <c r="Q6" s="3">
        <v>0.66223931312561035</v>
      </c>
      <c r="R6" t="s">
        <v>310</v>
      </c>
      <c r="S6" s="3">
        <v>16.303037643432617</v>
      </c>
      <c r="T6" s="3">
        <v>0.66562408208847046</v>
      </c>
      <c r="U6" s="3">
        <v>0.38429823517799377</v>
      </c>
      <c r="V6" s="3">
        <v>1.306884765625</v>
      </c>
      <c r="W6" t="b">
        <v>1</v>
      </c>
      <c r="X6" s="3">
        <v>0.36164265856133426</v>
      </c>
      <c r="Y6" t="b">
        <v>1</v>
      </c>
      <c r="Z6">
        <v>3</v>
      </c>
      <c r="AA6">
        <v>30</v>
      </c>
      <c r="AB6" t="s">
        <v>311</v>
      </c>
      <c r="AC6" t="s">
        <v>310</v>
      </c>
      <c r="AD6" s="3">
        <v>0.95004383268038062</v>
      </c>
      <c r="AE6" t="s">
        <v>374</v>
      </c>
      <c r="AF6" t="s">
        <v>374</v>
      </c>
      <c r="AG6" t="s">
        <v>381</v>
      </c>
      <c r="AH6" t="s">
        <v>374</v>
      </c>
      <c r="AI6" s="3">
        <v>84.576400756835938</v>
      </c>
      <c r="AJ6" t="s">
        <v>310</v>
      </c>
      <c r="AK6" t="s">
        <v>310</v>
      </c>
      <c r="AL6" t="s">
        <v>310</v>
      </c>
    </row>
    <row r="7" spans="1:38" x14ac:dyDescent="0.2">
      <c r="A7">
        <v>4</v>
      </c>
      <c r="B7" t="s">
        <v>316</v>
      </c>
      <c r="C7" t="b">
        <v>0</v>
      </c>
      <c r="D7" t="s">
        <v>263</v>
      </c>
      <c r="E7" t="s">
        <v>7</v>
      </c>
      <c r="F7" t="s">
        <v>307</v>
      </c>
      <c r="G7" t="s">
        <v>308</v>
      </c>
      <c r="H7" t="s">
        <v>309</v>
      </c>
      <c r="I7" t="s">
        <v>310</v>
      </c>
      <c r="J7" t="s">
        <v>310</v>
      </c>
      <c r="K7" t="s">
        <v>310</v>
      </c>
      <c r="L7" s="3">
        <v>0.25080457329750061</v>
      </c>
      <c r="M7" s="3">
        <v>0.11965416371822357</v>
      </c>
      <c r="N7" s="3">
        <v>0.52570611238479614</v>
      </c>
      <c r="O7" s="3">
        <v>36.549327850341797</v>
      </c>
      <c r="P7" s="3">
        <v>36.080341339111328</v>
      </c>
      <c r="Q7" s="3">
        <v>0.66595065593719482</v>
      </c>
      <c r="R7" t="s">
        <v>310</v>
      </c>
      <c r="S7" s="3">
        <v>16.99151611328125</v>
      </c>
      <c r="T7" s="3">
        <v>0.66606700420379639</v>
      </c>
      <c r="U7" s="3">
        <v>0.38455396890640259</v>
      </c>
      <c r="V7" s="3">
        <v>1.9953645467758179</v>
      </c>
      <c r="W7" t="b">
        <v>1</v>
      </c>
      <c r="X7" s="3">
        <v>0.36164265856133426</v>
      </c>
      <c r="Y7" t="b">
        <v>1</v>
      </c>
      <c r="Z7">
        <v>3</v>
      </c>
      <c r="AA7">
        <v>30</v>
      </c>
      <c r="AB7" t="s">
        <v>311</v>
      </c>
      <c r="AC7" t="s">
        <v>310</v>
      </c>
      <c r="AD7" s="3">
        <v>0.9513384901413634</v>
      </c>
      <c r="AE7" t="s">
        <v>374</v>
      </c>
      <c r="AF7" t="s">
        <v>381</v>
      </c>
      <c r="AG7" t="s">
        <v>381</v>
      </c>
      <c r="AH7" t="s">
        <v>374</v>
      </c>
      <c r="AI7" s="3">
        <v>84.576400756835938</v>
      </c>
      <c r="AJ7" s="3">
        <v>63.840400695800781</v>
      </c>
      <c r="AK7" t="s">
        <v>310</v>
      </c>
      <c r="AL7" t="s">
        <v>310</v>
      </c>
    </row>
    <row r="8" spans="1:38" x14ac:dyDescent="0.2">
      <c r="A8">
        <v>13</v>
      </c>
      <c r="B8" t="s">
        <v>322</v>
      </c>
      <c r="C8" t="b">
        <v>0</v>
      </c>
      <c r="D8" t="s">
        <v>259</v>
      </c>
      <c r="E8" t="s">
        <v>7</v>
      </c>
      <c r="F8" t="s">
        <v>307</v>
      </c>
      <c r="G8" t="s">
        <v>308</v>
      </c>
      <c r="H8" t="s">
        <v>309</v>
      </c>
      <c r="I8" t="s">
        <v>310</v>
      </c>
      <c r="J8" t="s">
        <v>310</v>
      </c>
      <c r="K8" t="s">
        <v>310</v>
      </c>
      <c r="L8" s="3">
        <v>1</v>
      </c>
      <c r="M8" s="3">
        <v>0.55187523365020752</v>
      </c>
      <c r="N8" s="3">
        <v>1.8120037317276001</v>
      </c>
      <c r="O8" s="3">
        <v>34.563671112060547</v>
      </c>
      <c r="P8" s="3">
        <v>34.858154296875</v>
      </c>
      <c r="Q8" s="3">
        <v>0.53446948528289795</v>
      </c>
      <c r="R8" t="s">
        <v>310</v>
      </c>
      <c r="S8" s="3">
        <v>14.996151924133301</v>
      </c>
      <c r="T8" s="3">
        <v>0.53499430418014526</v>
      </c>
      <c r="U8" s="3">
        <v>0.30887910723686218</v>
      </c>
      <c r="V8" s="3">
        <v>0</v>
      </c>
      <c r="W8" t="b">
        <v>1</v>
      </c>
      <c r="X8" s="3">
        <v>0.36164265856133426</v>
      </c>
      <c r="Y8" t="b">
        <v>1</v>
      </c>
      <c r="Z8">
        <v>3</v>
      </c>
      <c r="AA8">
        <v>29</v>
      </c>
      <c r="AB8" t="s">
        <v>311</v>
      </c>
      <c r="AC8" t="s">
        <v>310</v>
      </c>
      <c r="AD8" s="3">
        <v>0.96992679533302373</v>
      </c>
      <c r="AE8" t="s">
        <v>374</v>
      </c>
      <c r="AF8" t="s">
        <v>374</v>
      </c>
      <c r="AG8" t="s">
        <v>381</v>
      </c>
      <c r="AH8" t="s">
        <v>374</v>
      </c>
      <c r="AI8" s="3">
        <v>84.573127746582031</v>
      </c>
      <c r="AJ8" t="s">
        <v>310</v>
      </c>
      <c r="AK8" t="s">
        <v>310</v>
      </c>
      <c r="AL8" t="s">
        <v>310</v>
      </c>
    </row>
    <row r="9" spans="1:38" x14ac:dyDescent="0.2">
      <c r="A9">
        <v>14</v>
      </c>
      <c r="B9" t="s">
        <v>324</v>
      </c>
      <c r="C9" t="b">
        <v>0</v>
      </c>
      <c r="D9" t="s">
        <v>262</v>
      </c>
      <c r="E9" t="s">
        <v>7</v>
      </c>
      <c r="F9" t="s">
        <v>307</v>
      </c>
      <c r="G9" t="s">
        <v>308</v>
      </c>
      <c r="H9" t="s">
        <v>309</v>
      </c>
      <c r="I9" t="s">
        <v>310</v>
      </c>
      <c r="J9" t="s">
        <v>310</v>
      </c>
      <c r="K9" t="s">
        <v>310</v>
      </c>
      <c r="L9" s="3">
        <v>7.832770049571991E-2</v>
      </c>
      <c r="M9" s="3">
        <v>7.0751078426837921E-2</v>
      </c>
      <c r="N9" s="3">
        <v>8.6715690791606903E-2</v>
      </c>
      <c r="O9" s="3">
        <v>37.662979125976562</v>
      </c>
      <c r="P9" s="3">
        <v>37.619495391845703</v>
      </c>
      <c r="Q9" s="3">
        <v>6.1495285481214523E-2</v>
      </c>
      <c r="R9" t="s">
        <v>310</v>
      </c>
      <c r="S9" s="3">
        <v>18.670486450195312</v>
      </c>
      <c r="T9" s="3">
        <v>6.7007377743721008E-2</v>
      </c>
      <c r="U9" s="3">
        <v>4.6118773519992828E-2</v>
      </c>
      <c r="V9" s="3">
        <v>3.6743335723876953</v>
      </c>
      <c r="W9" t="b">
        <v>1</v>
      </c>
      <c r="X9" s="3">
        <v>0.36164265856133426</v>
      </c>
      <c r="Y9" t="b">
        <v>1</v>
      </c>
      <c r="Z9">
        <v>3</v>
      </c>
      <c r="AA9">
        <v>31</v>
      </c>
      <c r="AB9" t="s">
        <v>311</v>
      </c>
      <c r="AC9" t="s">
        <v>310</v>
      </c>
      <c r="AD9" s="3">
        <v>0.94048521875247393</v>
      </c>
      <c r="AE9" t="s">
        <v>374</v>
      </c>
      <c r="AF9" t="s">
        <v>374</v>
      </c>
      <c r="AG9" t="s">
        <v>374</v>
      </c>
      <c r="AH9" t="s">
        <v>374</v>
      </c>
      <c r="AI9" s="3">
        <v>84.573127746582031</v>
      </c>
      <c r="AJ9" t="s">
        <v>310</v>
      </c>
      <c r="AK9" t="s">
        <v>310</v>
      </c>
      <c r="AL9" t="s">
        <v>310</v>
      </c>
    </row>
    <row r="10" spans="1:38" x14ac:dyDescent="0.2">
      <c r="A10">
        <v>15</v>
      </c>
      <c r="B10" t="s">
        <v>325</v>
      </c>
      <c r="C10" t="b">
        <v>0</v>
      </c>
      <c r="D10" t="s">
        <v>260</v>
      </c>
      <c r="E10" t="s">
        <v>7</v>
      </c>
      <c r="F10" t="s">
        <v>307</v>
      </c>
      <c r="G10" t="s">
        <v>308</v>
      </c>
      <c r="H10" t="s">
        <v>309</v>
      </c>
      <c r="I10" t="s">
        <v>310</v>
      </c>
      <c r="J10" t="s">
        <v>310</v>
      </c>
      <c r="K10" t="s">
        <v>310</v>
      </c>
      <c r="L10" s="3">
        <v>0.404192715883255</v>
      </c>
      <c r="M10" s="3">
        <v>0.19292771816253662</v>
      </c>
      <c r="N10" s="3">
        <v>0.84680294990539551</v>
      </c>
      <c r="O10" s="3">
        <v>35.233028411865234</v>
      </c>
      <c r="P10" s="3">
        <v>35.504032135009766</v>
      </c>
      <c r="Q10" s="3">
        <v>0.66223931312561035</v>
      </c>
      <c r="R10" t="s">
        <v>310</v>
      </c>
      <c r="S10" s="3">
        <v>16.303037643432617</v>
      </c>
      <c r="T10" s="3">
        <v>0.66562408208847046</v>
      </c>
      <c r="U10" s="3">
        <v>0.38429823517799377</v>
      </c>
      <c r="V10" s="3">
        <v>1.306884765625</v>
      </c>
      <c r="W10" t="b">
        <v>1</v>
      </c>
      <c r="X10" s="3">
        <v>0.36164265856133426</v>
      </c>
      <c r="Y10" t="b">
        <v>1</v>
      </c>
      <c r="Z10">
        <v>3</v>
      </c>
      <c r="AA10">
        <v>29</v>
      </c>
      <c r="AB10" t="s">
        <v>311</v>
      </c>
      <c r="AC10" t="s">
        <v>310</v>
      </c>
      <c r="AD10" s="3">
        <v>0.97425395385423286</v>
      </c>
      <c r="AE10" t="s">
        <v>374</v>
      </c>
      <c r="AF10" t="s">
        <v>374</v>
      </c>
      <c r="AG10" t="s">
        <v>381</v>
      </c>
      <c r="AH10" t="s">
        <v>374</v>
      </c>
      <c r="AI10" s="3">
        <v>84.576400756835938</v>
      </c>
      <c r="AJ10" t="s">
        <v>310</v>
      </c>
      <c r="AK10" t="s">
        <v>310</v>
      </c>
      <c r="AL10" t="s">
        <v>310</v>
      </c>
    </row>
    <row r="11" spans="1:38" x14ac:dyDescent="0.2">
      <c r="A11">
        <v>16</v>
      </c>
      <c r="B11" t="s">
        <v>326</v>
      </c>
      <c r="C11" t="b">
        <v>0</v>
      </c>
      <c r="D11" t="s">
        <v>263</v>
      </c>
      <c r="E11" t="s">
        <v>7</v>
      </c>
      <c r="F11" t="s">
        <v>307</v>
      </c>
      <c r="G11" t="s">
        <v>308</v>
      </c>
      <c r="H11" t="s">
        <v>309</v>
      </c>
      <c r="I11" t="s">
        <v>310</v>
      </c>
      <c r="J11" t="s">
        <v>310</v>
      </c>
      <c r="K11" t="s">
        <v>310</v>
      </c>
      <c r="L11" s="3">
        <v>0.25080457329750061</v>
      </c>
      <c r="M11" s="3">
        <v>0.11965416371822357</v>
      </c>
      <c r="N11" s="3">
        <v>0.52570611238479614</v>
      </c>
      <c r="O11" s="3">
        <v>36.373603820800781</v>
      </c>
      <c r="P11" s="3">
        <v>36.080341339111328</v>
      </c>
      <c r="Q11" s="3">
        <v>0.66595065593719482</v>
      </c>
      <c r="R11" t="s">
        <v>310</v>
      </c>
      <c r="S11" s="3">
        <v>16.99151611328125</v>
      </c>
      <c r="T11" s="3">
        <v>0.66606700420379639</v>
      </c>
      <c r="U11" s="3">
        <v>0.38455396890640259</v>
      </c>
      <c r="V11" s="3">
        <v>1.9953645467758179</v>
      </c>
      <c r="W11" t="b">
        <v>1</v>
      </c>
      <c r="X11" s="3">
        <v>0.36164265856133426</v>
      </c>
      <c r="Y11" t="b">
        <v>1</v>
      </c>
      <c r="Z11">
        <v>3</v>
      </c>
      <c r="AA11">
        <v>29</v>
      </c>
      <c r="AB11" t="s">
        <v>311</v>
      </c>
      <c r="AC11" t="s">
        <v>310</v>
      </c>
      <c r="AD11" s="3">
        <v>0.9600914172059577</v>
      </c>
      <c r="AE11" t="s">
        <v>374</v>
      </c>
      <c r="AF11" t="s">
        <v>381</v>
      </c>
      <c r="AG11" t="s">
        <v>381</v>
      </c>
      <c r="AH11" t="s">
        <v>374</v>
      </c>
      <c r="AI11" s="3">
        <v>84.576400756835938</v>
      </c>
      <c r="AJ11" s="3">
        <v>63.686801910400391</v>
      </c>
      <c r="AK11" t="s">
        <v>310</v>
      </c>
      <c r="AL11" t="s">
        <v>310</v>
      </c>
    </row>
    <row r="12" spans="1:38" x14ac:dyDescent="0.2">
      <c r="A12">
        <v>25</v>
      </c>
      <c r="B12" t="s">
        <v>329</v>
      </c>
      <c r="C12" t="b">
        <v>0</v>
      </c>
      <c r="D12" t="s">
        <v>259</v>
      </c>
      <c r="E12" t="s">
        <v>7</v>
      </c>
      <c r="F12" t="s">
        <v>307</v>
      </c>
      <c r="G12" t="s">
        <v>308</v>
      </c>
      <c r="H12" t="s">
        <v>309</v>
      </c>
      <c r="I12" t="s">
        <v>310</v>
      </c>
      <c r="J12" t="s">
        <v>310</v>
      </c>
      <c r="K12" t="s">
        <v>310</v>
      </c>
      <c r="L12" s="3">
        <v>1</v>
      </c>
      <c r="M12" s="3">
        <v>0.55187523365020752</v>
      </c>
      <c r="N12" s="3">
        <v>1.8120037317276001</v>
      </c>
      <c r="O12" s="3">
        <v>35.475093841552734</v>
      </c>
      <c r="P12" s="3">
        <v>34.858154296875</v>
      </c>
      <c r="Q12" s="3">
        <v>0.53446948528289795</v>
      </c>
      <c r="R12" t="s">
        <v>310</v>
      </c>
      <c r="S12" s="3">
        <v>14.996151924133301</v>
      </c>
      <c r="T12" s="3">
        <v>0.53499430418014526</v>
      </c>
      <c r="U12" s="3">
        <v>0.30887910723686218</v>
      </c>
      <c r="V12" s="3">
        <v>0</v>
      </c>
      <c r="W12" t="b">
        <v>1</v>
      </c>
      <c r="X12" s="3">
        <v>0.36164265856133426</v>
      </c>
      <c r="Y12" t="b">
        <v>1</v>
      </c>
      <c r="Z12">
        <v>3</v>
      </c>
      <c r="AA12">
        <v>29</v>
      </c>
      <c r="AB12" t="s">
        <v>311</v>
      </c>
      <c r="AC12" t="s">
        <v>310</v>
      </c>
      <c r="AD12" s="3">
        <v>0.96004226397858827</v>
      </c>
      <c r="AE12" t="s">
        <v>374</v>
      </c>
      <c r="AF12" t="s">
        <v>374</v>
      </c>
      <c r="AG12" t="s">
        <v>381</v>
      </c>
      <c r="AH12" t="s">
        <v>381</v>
      </c>
      <c r="AI12" s="3">
        <v>84.419548034667969</v>
      </c>
      <c r="AJ12" t="s">
        <v>310</v>
      </c>
      <c r="AK12" t="s">
        <v>310</v>
      </c>
      <c r="AL12" t="s">
        <v>310</v>
      </c>
    </row>
    <row r="13" spans="1:38" x14ac:dyDescent="0.2">
      <c r="A13">
        <v>26</v>
      </c>
      <c r="B13" t="s">
        <v>331</v>
      </c>
      <c r="C13" t="b">
        <v>0</v>
      </c>
      <c r="D13" t="s">
        <v>262</v>
      </c>
      <c r="E13" t="s">
        <v>7</v>
      </c>
      <c r="F13" t="s">
        <v>307</v>
      </c>
      <c r="G13" t="s">
        <v>308</v>
      </c>
      <c r="H13" t="s">
        <v>309</v>
      </c>
      <c r="I13" t="s">
        <v>310</v>
      </c>
      <c r="J13" t="s">
        <v>310</v>
      </c>
      <c r="K13" t="s">
        <v>310</v>
      </c>
      <c r="L13" s="3">
        <v>7.832770049571991E-2</v>
      </c>
      <c r="M13" s="3">
        <v>7.0751078426837921E-2</v>
      </c>
      <c r="N13" s="3">
        <v>8.6715690791606903E-2</v>
      </c>
      <c r="O13" s="3">
        <v>37.576011657714844</v>
      </c>
      <c r="P13" s="3">
        <v>37.619495391845703</v>
      </c>
      <c r="Q13" s="3">
        <v>6.1495285481214523E-2</v>
      </c>
      <c r="R13" t="s">
        <v>310</v>
      </c>
      <c r="S13" s="3">
        <v>18.670486450195312</v>
      </c>
      <c r="T13" s="3">
        <v>6.7007377743721008E-2</v>
      </c>
      <c r="U13" s="3">
        <v>4.6118773519992828E-2</v>
      </c>
      <c r="V13" s="3">
        <v>3.6743335723876953</v>
      </c>
      <c r="W13" t="b">
        <v>1</v>
      </c>
      <c r="X13" s="3">
        <v>0.36164265856133426</v>
      </c>
      <c r="Y13" t="b">
        <v>1</v>
      </c>
      <c r="Z13">
        <v>3</v>
      </c>
      <c r="AA13">
        <v>31</v>
      </c>
      <c r="AB13" t="s">
        <v>390</v>
      </c>
      <c r="AC13" t="s">
        <v>310</v>
      </c>
      <c r="AD13" s="3">
        <v>0.92046214007009342</v>
      </c>
      <c r="AE13" t="s">
        <v>374</v>
      </c>
      <c r="AF13" t="s">
        <v>381</v>
      </c>
      <c r="AG13" t="s">
        <v>374</v>
      </c>
      <c r="AH13" t="s">
        <v>374</v>
      </c>
      <c r="AI13" s="3">
        <v>84.419548034667969</v>
      </c>
      <c r="AJ13" s="3">
        <v>63.686225891113281</v>
      </c>
      <c r="AK13" t="s">
        <v>310</v>
      </c>
      <c r="AL13" t="s">
        <v>310</v>
      </c>
    </row>
    <row r="14" spans="1:38" x14ac:dyDescent="0.2">
      <c r="A14">
        <v>27</v>
      </c>
      <c r="B14" t="s">
        <v>333</v>
      </c>
      <c r="C14" t="b">
        <v>0</v>
      </c>
      <c r="D14" t="s">
        <v>260</v>
      </c>
      <c r="E14" t="s">
        <v>7</v>
      </c>
      <c r="F14" t="s">
        <v>307</v>
      </c>
      <c r="G14" t="s">
        <v>308</v>
      </c>
      <c r="H14" t="s">
        <v>309</v>
      </c>
      <c r="I14" t="s">
        <v>310</v>
      </c>
      <c r="J14" t="s">
        <v>310</v>
      </c>
      <c r="K14" t="s">
        <v>310</v>
      </c>
      <c r="L14" s="3">
        <v>0.404192715883255</v>
      </c>
      <c r="M14" s="3">
        <v>0.19292771816253662</v>
      </c>
      <c r="N14" s="3">
        <v>0.84680294990539551</v>
      </c>
      <c r="O14" s="3">
        <v>35.020275115966797</v>
      </c>
      <c r="P14" s="3">
        <v>35.504032135009766</v>
      </c>
      <c r="Q14" s="3">
        <v>0.66223931312561035</v>
      </c>
      <c r="R14" t="s">
        <v>310</v>
      </c>
      <c r="S14" s="3">
        <v>16.303037643432617</v>
      </c>
      <c r="T14" s="3">
        <v>0.66562408208847046</v>
      </c>
      <c r="U14" s="3">
        <v>0.38429823517799377</v>
      </c>
      <c r="V14" s="3">
        <v>1.306884765625</v>
      </c>
      <c r="W14" t="b">
        <v>1</v>
      </c>
      <c r="X14" s="3">
        <v>0.36164265856133426</v>
      </c>
      <c r="Y14" t="b">
        <v>1</v>
      </c>
      <c r="Z14">
        <v>3</v>
      </c>
      <c r="AA14">
        <v>28</v>
      </c>
      <c r="AB14" t="s">
        <v>311</v>
      </c>
      <c r="AC14" t="s">
        <v>310</v>
      </c>
      <c r="AD14" s="3">
        <v>0.96049017372151835</v>
      </c>
      <c r="AE14" t="s">
        <v>374</v>
      </c>
      <c r="AF14" t="s">
        <v>374</v>
      </c>
      <c r="AG14" t="s">
        <v>381</v>
      </c>
      <c r="AH14" t="s">
        <v>374</v>
      </c>
      <c r="AI14" s="3">
        <v>84.422805786132812</v>
      </c>
      <c r="AJ14" t="s">
        <v>310</v>
      </c>
      <c r="AK14" t="s">
        <v>310</v>
      </c>
      <c r="AL14" t="s">
        <v>310</v>
      </c>
    </row>
    <row r="15" spans="1:38" x14ac:dyDescent="0.2">
      <c r="A15">
        <v>28</v>
      </c>
      <c r="B15" t="s">
        <v>335</v>
      </c>
      <c r="C15" t="b">
        <v>0</v>
      </c>
      <c r="D15" t="s">
        <v>263</v>
      </c>
      <c r="E15" t="s">
        <v>7</v>
      </c>
      <c r="F15" t="s">
        <v>307</v>
      </c>
      <c r="G15" t="s">
        <v>308</v>
      </c>
      <c r="H15" t="s">
        <v>309</v>
      </c>
      <c r="I15" t="s">
        <v>310</v>
      </c>
      <c r="J15" t="s">
        <v>310</v>
      </c>
      <c r="K15" t="s">
        <v>310</v>
      </c>
      <c r="L15" s="3">
        <v>0.25080457329750061</v>
      </c>
      <c r="M15" s="3">
        <v>0.11965416371822357</v>
      </c>
      <c r="N15" s="3">
        <v>0.52570611238479614</v>
      </c>
      <c r="O15" s="3">
        <v>35.318088531494141</v>
      </c>
      <c r="P15" s="3">
        <v>36.080341339111328</v>
      </c>
      <c r="Q15" s="3">
        <v>0.66595065593719482</v>
      </c>
      <c r="R15" t="s">
        <v>310</v>
      </c>
      <c r="S15" s="3">
        <v>16.99151611328125</v>
      </c>
      <c r="T15" s="3">
        <v>0.66606700420379639</v>
      </c>
      <c r="U15" s="3">
        <v>0.38455396890640259</v>
      </c>
      <c r="V15" s="3">
        <v>1.9953645467758179</v>
      </c>
      <c r="W15" t="b">
        <v>1</v>
      </c>
      <c r="X15" s="3">
        <v>0.36164265856133426</v>
      </c>
      <c r="Y15" t="b">
        <v>1</v>
      </c>
      <c r="Z15">
        <v>3</v>
      </c>
      <c r="AA15">
        <v>29</v>
      </c>
      <c r="AB15" t="s">
        <v>311</v>
      </c>
      <c r="AC15" t="s">
        <v>310</v>
      </c>
      <c r="AD15" s="3">
        <v>0.97049532541048988</v>
      </c>
      <c r="AE15" t="s">
        <v>374</v>
      </c>
      <c r="AF15" t="s">
        <v>374</v>
      </c>
      <c r="AG15" t="s">
        <v>381</v>
      </c>
      <c r="AH15" t="s">
        <v>374</v>
      </c>
      <c r="AI15" s="3">
        <v>84.422805786132812</v>
      </c>
      <c r="AJ15" t="s">
        <v>310</v>
      </c>
      <c r="AK15" t="s">
        <v>310</v>
      </c>
      <c r="AL15" t="s">
        <v>310</v>
      </c>
    </row>
    <row r="16" spans="1:38" x14ac:dyDescent="0.2">
      <c r="A16">
        <v>37</v>
      </c>
      <c r="B16" t="s">
        <v>341</v>
      </c>
      <c r="C16" t="b">
        <v>0</v>
      </c>
      <c r="D16" t="s">
        <v>259</v>
      </c>
      <c r="E16" t="s">
        <v>323</v>
      </c>
      <c r="F16" t="s">
        <v>307</v>
      </c>
      <c r="G16" t="s">
        <v>308</v>
      </c>
      <c r="H16" t="s">
        <v>309</v>
      </c>
      <c r="I16" t="s">
        <v>310</v>
      </c>
      <c r="J16" t="s">
        <v>310</v>
      </c>
      <c r="K16" t="s">
        <v>310</v>
      </c>
      <c r="L16" t="s">
        <v>310</v>
      </c>
      <c r="M16" t="s">
        <v>310</v>
      </c>
      <c r="N16" t="s">
        <v>310</v>
      </c>
      <c r="O16" s="3">
        <v>19.878227233886719</v>
      </c>
      <c r="P16" s="3">
        <v>19.862001419067383</v>
      </c>
      <c r="Q16" s="3">
        <v>2.3691162467002869E-2</v>
      </c>
      <c r="R16" t="s">
        <v>310</v>
      </c>
      <c r="S16" t="s">
        <v>310</v>
      </c>
      <c r="T16" t="s">
        <v>310</v>
      </c>
      <c r="U16" t="s">
        <v>310</v>
      </c>
      <c r="V16" t="s">
        <v>310</v>
      </c>
      <c r="W16" t="b">
        <v>1</v>
      </c>
      <c r="X16" s="3">
        <v>0.49614390521706087</v>
      </c>
      <c r="Y16" t="b">
        <v>1</v>
      </c>
      <c r="Z16">
        <v>3</v>
      </c>
      <c r="AA16">
        <v>14</v>
      </c>
      <c r="AB16" t="s">
        <v>311</v>
      </c>
      <c r="AC16" t="s">
        <v>310</v>
      </c>
      <c r="AD16" s="3">
        <v>0.99037937371422158</v>
      </c>
      <c r="AE16" t="s">
        <v>374</v>
      </c>
      <c r="AF16" t="s">
        <v>374</v>
      </c>
      <c r="AG16" t="s">
        <v>374</v>
      </c>
      <c r="AH16" t="s">
        <v>374</v>
      </c>
      <c r="AI16" s="3">
        <v>85.494613647460938</v>
      </c>
      <c r="AJ16" t="s">
        <v>310</v>
      </c>
      <c r="AK16" t="s">
        <v>310</v>
      </c>
      <c r="AL16" t="s">
        <v>310</v>
      </c>
    </row>
    <row r="17" spans="1:38" x14ac:dyDescent="0.2">
      <c r="A17">
        <v>38</v>
      </c>
      <c r="B17" t="s">
        <v>342</v>
      </c>
      <c r="C17" t="b">
        <v>0</v>
      </c>
      <c r="D17" t="s">
        <v>262</v>
      </c>
      <c r="E17" t="s">
        <v>323</v>
      </c>
      <c r="F17" t="s">
        <v>307</v>
      </c>
      <c r="G17" t="s">
        <v>308</v>
      </c>
      <c r="H17" t="s">
        <v>309</v>
      </c>
      <c r="I17" t="s">
        <v>310</v>
      </c>
      <c r="J17" t="s">
        <v>310</v>
      </c>
      <c r="K17" t="s">
        <v>310</v>
      </c>
      <c r="L17" t="s">
        <v>310</v>
      </c>
      <c r="M17" t="s">
        <v>310</v>
      </c>
      <c r="N17" t="s">
        <v>310</v>
      </c>
      <c r="O17" s="3">
        <v>18.971836090087891</v>
      </c>
      <c r="P17" s="3">
        <v>18.949008941650391</v>
      </c>
      <c r="Q17" s="3">
        <v>2.6614252477884293E-2</v>
      </c>
      <c r="R17" t="s">
        <v>310</v>
      </c>
      <c r="S17" t="s">
        <v>310</v>
      </c>
      <c r="T17" t="s">
        <v>310</v>
      </c>
      <c r="U17" t="s">
        <v>310</v>
      </c>
      <c r="V17" t="s">
        <v>310</v>
      </c>
      <c r="W17" t="b">
        <v>1</v>
      </c>
      <c r="X17" s="3">
        <v>0.49614390521706087</v>
      </c>
      <c r="Y17" t="b">
        <v>1</v>
      </c>
      <c r="Z17">
        <v>3</v>
      </c>
      <c r="AA17">
        <v>12</v>
      </c>
      <c r="AB17" t="s">
        <v>311</v>
      </c>
      <c r="AC17" t="s">
        <v>310</v>
      </c>
      <c r="AD17" s="3">
        <v>0.99034809296178106</v>
      </c>
      <c r="AE17" t="s">
        <v>374</v>
      </c>
      <c r="AF17" t="s">
        <v>374</v>
      </c>
      <c r="AG17" t="s">
        <v>374</v>
      </c>
      <c r="AH17" t="s">
        <v>374</v>
      </c>
      <c r="AI17" s="3">
        <v>85.341033935546875</v>
      </c>
      <c r="AJ17" t="s">
        <v>310</v>
      </c>
      <c r="AK17" t="s">
        <v>310</v>
      </c>
      <c r="AL17" t="s">
        <v>310</v>
      </c>
    </row>
    <row r="18" spans="1:38" x14ac:dyDescent="0.2">
      <c r="A18">
        <v>39</v>
      </c>
      <c r="B18" t="s">
        <v>343</v>
      </c>
      <c r="C18" t="b">
        <v>0</v>
      </c>
      <c r="D18" t="s">
        <v>260</v>
      </c>
      <c r="E18" t="s">
        <v>323</v>
      </c>
      <c r="F18" t="s">
        <v>307</v>
      </c>
      <c r="G18" t="s">
        <v>308</v>
      </c>
      <c r="H18" t="s">
        <v>309</v>
      </c>
      <c r="I18" t="s">
        <v>310</v>
      </c>
      <c r="J18" t="s">
        <v>310</v>
      </c>
      <c r="K18" t="s">
        <v>310</v>
      </c>
      <c r="L18" t="s">
        <v>310</v>
      </c>
      <c r="M18" t="s">
        <v>310</v>
      </c>
      <c r="N18" t="s">
        <v>310</v>
      </c>
      <c r="O18" s="3">
        <v>19.193046569824219</v>
      </c>
      <c r="P18" s="3">
        <v>19.200994491577148</v>
      </c>
      <c r="Q18" s="3">
        <v>6.7040853202342987E-2</v>
      </c>
      <c r="R18" t="s">
        <v>310</v>
      </c>
      <c r="S18" t="s">
        <v>310</v>
      </c>
      <c r="T18" t="s">
        <v>310</v>
      </c>
      <c r="U18" t="s">
        <v>310</v>
      </c>
      <c r="V18" t="s">
        <v>310</v>
      </c>
      <c r="W18" t="b">
        <v>1</v>
      </c>
      <c r="X18" s="3">
        <v>0.49614390521706087</v>
      </c>
      <c r="Y18" t="b">
        <v>1</v>
      </c>
      <c r="Z18">
        <v>3</v>
      </c>
      <c r="AA18">
        <v>13</v>
      </c>
      <c r="AB18" t="s">
        <v>311</v>
      </c>
      <c r="AC18" t="s">
        <v>310</v>
      </c>
      <c r="AD18" s="3">
        <v>0.98774524563835753</v>
      </c>
      <c r="AE18" t="s">
        <v>374</v>
      </c>
      <c r="AF18" t="s">
        <v>374</v>
      </c>
      <c r="AG18" t="s">
        <v>374</v>
      </c>
      <c r="AH18" t="s">
        <v>374</v>
      </c>
      <c r="AI18" s="3">
        <v>85.498001098632812</v>
      </c>
      <c r="AJ18" t="s">
        <v>310</v>
      </c>
      <c r="AK18" t="s">
        <v>310</v>
      </c>
      <c r="AL18" t="s">
        <v>310</v>
      </c>
    </row>
    <row r="19" spans="1:38" x14ac:dyDescent="0.2">
      <c r="A19">
        <v>40</v>
      </c>
      <c r="B19" t="s">
        <v>344</v>
      </c>
      <c r="C19" t="b">
        <v>0</v>
      </c>
      <c r="D19" t="s">
        <v>263</v>
      </c>
      <c r="E19" t="s">
        <v>323</v>
      </c>
      <c r="F19" t="s">
        <v>307</v>
      </c>
      <c r="G19" t="s">
        <v>308</v>
      </c>
      <c r="H19" t="s">
        <v>309</v>
      </c>
      <c r="I19" t="s">
        <v>310</v>
      </c>
      <c r="J19" t="s">
        <v>310</v>
      </c>
      <c r="K19" t="s">
        <v>310</v>
      </c>
      <c r="L19" t="s">
        <v>310</v>
      </c>
      <c r="M19" t="s">
        <v>310</v>
      </c>
      <c r="N19" t="s">
        <v>310</v>
      </c>
      <c r="O19" s="3">
        <v>19.074819564819336</v>
      </c>
      <c r="P19" s="3">
        <v>19.088823318481445</v>
      </c>
      <c r="Q19" s="3">
        <v>1.2449216097593307E-2</v>
      </c>
      <c r="R19" t="s">
        <v>310</v>
      </c>
      <c r="S19" t="s">
        <v>310</v>
      </c>
      <c r="T19" t="s">
        <v>310</v>
      </c>
      <c r="U19" t="s">
        <v>310</v>
      </c>
      <c r="V19" t="s">
        <v>310</v>
      </c>
      <c r="W19" t="b">
        <v>1</v>
      </c>
      <c r="X19" s="3">
        <v>0.49614390521706087</v>
      </c>
      <c r="Y19" t="b">
        <v>1</v>
      </c>
      <c r="Z19">
        <v>3</v>
      </c>
      <c r="AA19">
        <v>12</v>
      </c>
      <c r="AB19" t="s">
        <v>311</v>
      </c>
      <c r="AC19" t="s">
        <v>310</v>
      </c>
      <c r="AD19" s="3">
        <v>0.98830565388325387</v>
      </c>
      <c r="AE19" t="s">
        <v>374</v>
      </c>
      <c r="AF19" t="s">
        <v>374</v>
      </c>
      <c r="AG19" t="s">
        <v>374</v>
      </c>
      <c r="AH19" t="s">
        <v>374</v>
      </c>
      <c r="AI19" s="3">
        <v>85.498001098632812</v>
      </c>
      <c r="AJ19" t="s">
        <v>310</v>
      </c>
      <c r="AK19" t="s">
        <v>310</v>
      </c>
      <c r="AL19" t="s">
        <v>310</v>
      </c>
    </row>
    <row r="20" spans="1:38" x14ac:dyDescent="0.2">
      <c r="A20">
        <v>49</v>
      </c>
      <c r="B20" t="s">
        <v>349</v>
      </c>
      <c r="C20" t="b">
        <v>0</v>
      </c>
      <c r="D20" t="s">
        <v>259</v>
      </c>
      <c r="E20" t="s">
        <v>323</v>
      </c>
      <c r="F20" t="s">
        <v>307</v>
      </c>
      <c r="G20" t="s">
        <v>308</v>
      </c>
      <c r="H20" t="s">
        <v>309</v>
      </c>
      <c r="I20" t="s">
        <v>310</v>
      </c>
      <c r="J20" t="s">
        <v>310</v>
      </c>
      <c r="K20" t="s">
        <v>310</v>
      </c>
      <c r="L20" t="s">
        <v>310</v>
      </c>
      <c r="M20" t="s">
        <v>310</v>
      </c>
      <c r="N20" t="s">
        <v>310</v>
      </c>
      <c r="O20" s="3">
        <v>19.834814071655273</v>
      </c>
      <c r="P20" s="3">
        <v>19.862001419067383</v>
      </c>
      <c r="Q20" s="3">
        <v>2.3691162467002869E-2</v>
      </c>
      <c r="R20" t="s">
        <v>310</v>
      </c>
      <c r="S20" t="s">
        <v>310</v>
      </c>
      <c r="T20" t="s">
        <v>310</v>
      </c>
      <c r="U20" t="s">
        <v>310</v>
      </c>
      <c r="V20" t="s">
        <v>310</v>
      </c>
      <c r="W20" t="b">
        <v>1</v>
      </c>
      <c r="X20" s="3">
        <v>0.49614390521706087</v>
      </c>
      <c r="Y20" t="b">
        <v>1</v>
      </c>
      <c r="Z20">
        <v>3</v>
      </c>
      <c r="AA20">
        <v>13</v>
      </c>
      <c r="AB20" t="s">
        <v>311</v>
      </c>
      <c r="AC20" t="s">
        <v>310</v>
      </c>
      <c r="AD20" s="3">
        <v>0.98992257731927236</v>
      </c>
      <c r="AE20" t="s">
        <v>374</v>
      </c>
      <c r="AF20" t="s">
        <v>374</v>
      </c>
      <c r="AG20" t="s">
        <v>374</v>
      </c>
      <c r="AH20" t="s">
        <v>374</v>
      </c>
      <c r="AI20" s="3">
        <v>85.341033935546875</v>
      </c>
      <c r="AJ20" t="s">
        <v>310</v>
      </c>
      <c r="AK20" t="s">
        <v>310</v>
      </c>
      <c r="AL20" t="s">
        <v>310</v>
      </c>
    </row>
    <row r="21" spans="1:38" x14ac:dyDescent="0.2">
      <c r="A21">
        <v>50</v>
      </c>
      <c r="B21" t="s">
        <v>350</v>
      </c>
      <c r="C21" t="b">
        <v>0</v>
      </c>
      <c r="D21" t="s">
        <v>262</v>
      </c>
      <c r="E21" t="s">
        <v>323</v>
      </c>
      <c r="F21" t="s">
        <v>307</v>
      </c>
      <c r="G21" t="s">
        <v>308</v>
      </c>
      <c r="H21" t="s">
        <v>309</v>
      </c>
      <c r="I21" t="s">
        <v>310</v>
      </c>
      <c r="J21" t="s">
        <v>310</v>
      </c>
      <c r="K21" t="s">
        <v>310</v>
      </c>
      <c r="L21" t="s">
        <v>310</v>
      </c>
      <c r="M21" t="s">
        <v>310</v>
      </c>
      <c r="N21" t="s">
        <v>310</v>
      </c>
      <c r="O21" s="3">
        <v>18.919776916503906</v>
      </c>
      <c r="P21" s="3">
        <v>18.949008941650391</v>
      </c>
      <c r="Q21" s="3">
        <v>2.6614252477884293E-2</v>
      </c>
      <c r="R21" t="s">
        <v>310</v>
      </c>
      <c r="S21" t="s">
        <v>310</v>
      </c>
      <c r="T21" t="s">
        <v>310</v>
      </c>
      <c r="U21" t="s">
        <v>310</v>
      </c>
      <c r="V21" t="s">
        <v>310</v>
      </c>
      <c r="W21" t="b">
        <v>1</v>
      </c>
      <c r="X21" s="3">
        <v>0.49614390521706087</v>
      </c>
      <c r="Y21" t="b">
        <v>1</v>
      </c>
      <c r="Z21">
        <v>3</v>
      </c>
      <c r="AA21">
        <v>12</v>
      </c>
      <c r="AB21" t="s">
        <v>311</v>
      </c>
      <c r="AC21" t="s">
        <v>310</v>
      </c>
      <c r="AD21" s="3">
        <v>0.99134465399861893</v>
      </c>
      <c r="AE21" t="s">
        <v>374</v>
      </c>
      <c r="AF21" t="s">
        <v>374</v>
      </c>
      <c r="AG21" t="s">
        <v>374</v>
      </c>
      <c r="AH21" t="s">
        <v>374</v>
      </c>
      <c r="AI21" s="3">
        <v>85.341033935546875</v>
      </c>
      <c r="AJ21" t="s">
        <v>310</v>
      </c>
      <c r="AK21" t="s">
        <v>310</v>
      </c>
      <c r="AL21" t="s">
        <v>310</v>
      </c>
    </row>
    <row r="22" spans="1:38" x14ac:dyDescent="0.2">
      <c r="A22">
        <v>51</v>
      </c>
      <c r="B22" t="s">
        <v>351</v>
      </c>
      <c r="C22" t="b">
        <v>0</v>
      </c>
      <c r="D22" t="s">
        <v>260</v>
      </c>
      <c r="E22" t="s">
        <v>323</v>
      </c>
      <c r="F22" t="s">
        <v>307</v>
      </c>
      <c r="G22" t="s">
        <v>308</v>
      </c>
      <c r="H22" t="s">
        <v>309</v>
      </c>
      <c r="I22" t="s">
        <v>310</v>
      </c>
      <c r="J22" t="s">
        <v>310</v>
      </c>
      <c r="K22" t="s">
        <v>310</v>
      </c>
      <c r="L22" t="s">
        <v>310</v>
      </c>
      <c r="M22" t="s">
        <v>310</v>
      </c>
      <c r="N22" t="s">
        <v>310</v>
      </c>
      <c r="O22" s="3">
        <v>19.138280868530273</v>
      </c>
      <c r="P22" s="3">
        <v>19.200994491577148</v>
      </c>
      <c r="Q22" s="3">
        <v>6.7040853202342987E-2</v>
      </c>
      <c r="R22" t="s">
        <v>310</v>
      </c>
      <c r="S22" t="s">
        <v>310</v>
      </c>
      <c r="T22" t="s">
        <v>310</v>
      </c>
      <c r="U22" t="s">
        <v>310</v>
      </c>
      <c r="V22" t="s">
        <v>310</v>
      </c>
      <c r="W22" t="b">
        <v>1</v>
      </c>
      <c r="X22" s="3">
        <v>0.49614390521706087</v>
      </c>
      <c r="Y22" t="b">
        <v>1</v>
      </c>
      <c r="Z22">
        <v>3</v>
      </c>
      <c r="AA22">
        <v>12</v>
      </c>
      <c r="AB22" t="s">
        <v>311</v>
      </c>
      <c r="AC22" t="s">
        <v>310</v>
      </c>
      <c r="AD22" s="3">
        <v>0.98744945702345177</v>
      </c>
      <c r="AE22" t="s">
        <v>374</v>
      </c>
      <c r="AF22" t="s">
        <v>374</v>
      </c>
      <c r="AG22" t="s">
        <v>374</v>
      </c>
      <c r="AH22" t="s">
        <v>374</v>
      </c>
      <c r="AI22" s="3">
        <v>85.498001098632812</v>
      </c>
      <c r="AJ22" t="s">
        <v>310</v>
      </c>
      <c r="AK22" t="s">
        <v>310</v>
      </c>
      <c r="AL22" t="s">
        <v>310</v>
      </c>
    </row>
    <row r="23" spans="1:38" x14ac:dyDescent="0.2">
      <c r="A23">
        <v>52</v>
      </c>
      <c r="B23" t="s">
        <v>352</v>
      </c>
      <c r="C23" t="b">
        <v>0</v>
      </c>
      <c r="D23" t="s">
        <v>263</v>
      </c>
      <c r="E23" t="s">
        <v>323</v>
      </c>
      <c r="F23" t="s">
        <v>307</v>
      </c>
      <c r="G23" t="s">
        <v>308</v>
      </c>
      <c r="H23" t="s">
        <v>309</v>
      </c>
      <c r="I23" t="s">
        <v>310</v>
      </c>
      <c r="J23" t="s">
        <v>310</v>
      </c>
      <c r="K23" t="s">
        <v>310</v>
      </c>
      <c r="L23" t="s">
        <v>310</v>
      </c>
      <c r="M23" t="s">
        <v>310</v>
      </c>
      <c r="N23" t="s">
        <v>310</v>
      </c>
      <c r="O23" s="3">
        <v>19.098636627197266</v>
      </c>
      <c r="P23" s="3">
        <v>19.088823318481445</v>
      </c>
      <c r="Q23" s="3">
        <v>1.2449216097593307E-2</v>
      </c>
      <c r="R23" t="s">
        <v>310</v>
      </c>
      <c r="S23" t="s">
        <v>310</v>
      </c>
      <c r="T23" t="s">
        <v>310</v>
      </c>
      <c r="U23" t="s">
        <v>310</v>
      </c>
      <c r="V23" t="s">
        <v>310</v>
      </c>
      <c r="W23" t="b">
        <v>1</v>
      </c>
      <c r="X23" s="3">
        <v>0.49614390521706087</v>
      </c>
      <c r="Y23" t="b">
        <v>1</v>
      </c>
      <c r="Z23">
        <v>3</v>
      </c>
      <c r="AA23">
        <v>12</v>
      </c>
      <c r="AB23" t="s">
        <v>311</v>
      </c>
      <c r="AC23" t="s">
        <v>310</v>
      </c>
      <c r="AD23" s="3">
        <v>0.98691464196867418</v>
      </c>
      <c r="AE23" t="s">
        <v>374</v>
      </c>
      <c r="AF23" t="s">
        <v>374</v>
      </c>
      <c r="AG23" t="s">
        <v>374</v>
      </c>
      <c r="AH23" t="s">
        <v>374</v>
      </c>
      <c r="AI23" s="3">
        <v>85.498001098632812</v>
      </c>
      <c r="AJ23" t="s">
        <v>310</v>
      </c>
      <c r="AK23" t="s">
        <v>310</v>
      </c>
      <c r="AL23" t="s">
        <v>310</v>
      </c>
    </row>
    <row r="24" spans="1:38" x14ac:dyDescent="0.2">
      <c r="A24">
        <v>61</v>
      </c>
      <c r="B24" t="s">
        <v>384</v>
      </c>
      <c r="C24" t="b">
        <v>0</v>
      </c>
      <c r="D24" t="s">
        <v>259</v>
      </c>
      <c r="E24" t="s">
        <v>323</v>
      </c>
      <c r="F24" t="s">
        <v>307</v>
      </c>
      <c r="G24" t="s">
        <v>308</v>
      </c>
      <c r="H24" t="s">
        <v>309</v>
      </c>
      <c r="I24" t="s">
        <v>310</v>
      </c>
      <c r="J24" t="s">
        <v>310</v>
      </c>
      <c r="K24" t="s">
        <v>310</v>
      </c>
      <c r="L24" t="s">
        <v>310</v>
      </c>
      <c r="M24" t="s">
        <v>310</v>
      </c>
      <c r="N24" t="s">
        <v>310</v>
      </c>
      <c r="O24" s="3">
        <v>19.872961044311523</v>
      </c>
      <c r="P24" s="3">
        <v>19.862001419067383</v>
      </c>
      <c r="Q24" s="3">
        <v>2.3691162467002869E-2</v>
      </c>
      <c r="R24" t="s">
        <v>310</v>
      </c>
      <c r="S24" t="s">
        <v>310</v>
      </c>
      <c r="T24" t="s">
        <v>310</v>
      </c>
      <c r="U24" t="s">
        <v>310</v>
      </c>
      <c r="V24" t="s">
        <v>310</v>
      </c>
      <c r="W24" t="b">
        <v>1</v>
      </c>
      <c r="X24" s="3">
        <v>0.49614390521706087</v>
      </c>
      <c r="Y24" t="b">
        <v>1</v>
      </c>
      <c r="Z24">
        <v>3</v>
      </c>
      <c r="AA24">
        <v>13</v>
      </c>
      <c r="AB24" t="s">
        <v>311</v>
      </c>
      <c r="AC24" t="s">
        <v>310</v>
      </c>
      <c r="AD24" s="3">
        <v>0.99178432737507272</v>
      </c>
      <c r="AE24" t="s">
        <v>374</v>
      </c>
      <c r="AF24" t="s">
        <v>374</v>
      </c>
      <c r="AG24" t="s">
        <v>374</v>
      </c>
      <c r="AH24" t="s">
        <v>374</v>
      </c>
      <c r="AI24" s="3">
        <v>85.341033935546875</v>
      </c>
      <c r="AJ24" t="s">
        <v>310</v>
      </c>
      <c r="AK24" t="s">
        <v>310</v>
      </c>
      <c r="AL24" t="s">
        <v>310</v>
      </c>
    </row>
    <row r="25" spans="1:38" x14ac:dyDescent="0.2">
      <c r="A25">
        <v>62</v>
      </c>
      <c r="B25" t="s">
        <v>385</v>
      </c>
      <c r="C25" t="b">
        <v>0</v>
      </c>
      <c r="D25" t="s">
        <v>262</v>
      </c>
      <c r="E25" t="s">
        <v>323</v>
      </c>
      <c r="F25" t="s">
        <v>307</v>
      </c>
      <c r="G25" t="s">
        <v>308</v>
      </c>
      <c r="H25" t="s">
        <v>309</v>
      </c>
      <c r="I25" t="s">
        <v>310</v>
      </c>
      <c r="J25" t="s">
        <v>310</v>
      </c>
      <c r="K25" t="s">
        <v>310</v>
      </c>
      <c r="L25" t="s">
        <v>310</v>
      </c>
      <c r="M25" t="s">
        <v>310</v>
      </c>
      <c r="N25" t="s">
        <v>310</v>
      </c>
      <c r="O25" s="3">
        <v>18.955415725708008</v>
      </c>
      <c r="P25" s="3">
        <v>18.949008941650391</v>
      </c>
      <c r="Q25" s="3">
        <v>2.6614252477884293E-2</v>
      </c>
      <c r="R25" t="s">
        <v>310</v>
      </c>
      <c r="S25" t="s">
        <v>310</v>
      </c>
      <c r="T25" t="s">
        <v>310</v>
      </c>
      <c r="U25" t="s">
        <v>310</v>
      </c>
      <c r="V25" t="s">
        <v>310</v>
      </c>
      <c r="W25" t="b">
        <v>1</v>
      </c>
      <c r="X25" s="3">
        <v>0.49614390521706087</v>
      </c>
      <c r="Y25" t="b">
        <v>1</v>
      </c>
      <c r="Z25">
        <v>3</v>
      </c>
      <c r="AA25">
        <v>12</v>
      </c>
      <c r="AB25" t="s">
        <v>311</v>
      </c>
      <c r="AC25" t="s">
        <v>310</v>
      </c>
      <c r="AD25" s="3">
        <v>0.99098560922057721</v>
      </c>
      <c r="AE25" t="s">
        <v>374</v>
      </c>
      <c r="AF25" t="s">
        <v>374</v>
      </c>
      <c r="AG25" t="s">
        <v>374</v>
      </c>
      <c r="AH25" t="s">
        <v>374</v>
      </c>
      <c r="AI25" s="3">
        <v>85.187446594238281</v>
      </c>
      <c r="AJ25" t="s">
        <v>310</v>
      </c>
      <c r="AK25" t="s">
        <v>310</v>
      </c>
      <c r="AL25" t="s">
        <v>310</v>
      </c>
    </row>
    <row r="26" spans="1:38" x14ac:dyDescent="0.2">
      <c r="A26">
        <v>63</v>
      </c>
      <c r="B26" t="s">
        <v>386</v>
      </c>
      <c r="C26" t="b">
        <v>0</v>
      </c>
      <c r="D26" t="s">
        <v>260</v>
      </c>
      <c r="E26" t="s">
        <v>323</v>
      </c>
      <c r="F26" t="s">
        <v>307</v>
      </c>
      <c r="G26" t="s">
        <v>308</v>
      </c>
      <c r="H26" t="s">
        <v>309</v>
      </c>
      <c r="I26" t="s">
        <v>310</v>
      </c>
      <c r="J26" t="s">
        <v>310</v>
      </c>
      <c r="K26" t="s">
        <v>310</v>
      </c>
      <c r="L26" t="s">
        <v>310</v>
      </c>
      <c r="M26" t="s">
        <v>310</v>
      </c>
      <c r="N26" t="s">
        <v>310</v>
      </c>
      <c r="O26" s="3">
        <v>19.27165412902832</v>
      </c>
      <c r="P26" s="3">
        <v>19.200994491577148</v>
      </c>
      <c r="Q26" s="3">
        <v>6.7040853202342987E-2</v>
      </c>
      <c r="R26" t="s">
        <v>310</v>
      </c>
      <c r="S26" t="s">
        <v>310</v>
      </c>
      <c r="T26" t="s">
        <v>310</v>
      </c>
      <c r="U26" t="s">
        <v>310</v>
      </c>
      <c r="V26" t="s">
        <v>310</v>
      </c>
      <c r="W26" t="b">
        <v>1</v>
      </c>
      <c r="X26" s="3">
        <v>0.49614390521706087</v>
      </c>
      <c r="Y26" t="b">
        <v>1</v>
      </c>
      <c r="Z26">
        <v>3</v>
      </c>
      <c r="AA26">
        <v>13</v>
      </c>
      <c r="AB26" t="s">
        <v>311</v>
      </c>
      <c r="AC26" t="s">
        <v>310</v>
      </c>
      <c r="AD26" s="3">
        <v>0.98386871313040458</v>
      </c>
      <c r="AE26" t="s">
        <v>374</v>
      </c>
      <c r="AF26" t="s">
        <v>374</v>
      </c>
      <c r="AG26" t="s">
        <v>374</v>
      </c>
      <c r="AH26" t="s">
        <v>374</v>
      </c>
      <c r="AI26" s="3">
        <v>85.498001098632812</v>
      </c>
      <c r="AJ26" t="s">
        <v>310</v>
      </c>
      <c r="AK26" t="s">
        <v>310</v>
      </c>
      <c r="AL26" t="s">
        <v>310</v>
      </c>
    </row>
    <row r="27" spans="1:38" x14ac:dyDescent="0.2">
      <c r="A27">
        <v>64</v>
      </c>
      <c r="B27" t="s">
        <v>387</v>
      </c>
      <c r="C27" t="b">
        <v>0</v>
      </c>
      <c r="D27" t="s">
        <v>263</v>
      </c>
      <c r="E27" t="s">
        <v>323</v>
      </c>
      <c r="F27" t="s">
        <v>307</v>
      </c>
      <c r="G27" t="s">
        <v>308</v>
      </c>
      <c r="H27" t="s">
        <v>309</v>
      </c>
      <c r="I27" t="s">
        <v>310</v>
      </c>
      <c r="J27" t="s">
        <v>310</v>
      </c>
      <c r="K27" t="s">
        <v>310</v>
      </c>
      <c r="L27" t="s">
        <v>310</v>
      </c>
      <c r="M27" t="s">
        <v>310</v>
      </c>
      <c r="N27" t="s">
        <v>310</v>
      </c>
      <c r="O27" s="3">
        <v>19.093013763427734</v>
      </c>
      <c r="P27" s="3">
        <v>19.088823318481445</v>
      </c>
      <c r="Q27" s="3">
        <v>1.2449216097593307E-2</v>
      </c>
      <c r="R27" t="s">
        <v>310</v>
      </c>
      <c r="S27" t="s">
        <v>310</v>
      </c>
      <c r="T27" t="s">
        <v>310</v>
      </c>
      <c r="U27" t="s">
        <v>310</v>
      </c>
      <c r="V27" t="s">
        <v>310</v>
      </c>
      <c r="W27" t="b">
        <v>1</v>
      </c>
      <c r="X27" s="3">
        <v>0.49614390521706087</v>
      </c>
      <c r="Y27" t="b">
        <v>1</v>
      </c>
      <c r="Z27">
        <v>3</v>
      </c>
      <c r="AA27">
        <v>12</v>
      </c>
      <c r="AB27" t="s">
        <v>311</v>
      </c>
      <c r="AC27" t="s">
        <v>310</v>
      </c>
      <c r="AD27" s="3">
        <v>0.98740340539776406</v>
      </c>
      <c r="AE27" t="s">
        <v>374</v>
      </c>
      <c r="AF27" t="s">
        <v>374</v>
      </c>
      <c r="AG27" t="s">
        <v>374</v>
      </c>
      <c r="AH27" t="s">
        <v>374</v>
      </c>
      <c r="AI27" s="3">
        <v>85.498001098632812</v>
      </c>
      <c r="AJ27" t="s">
        <v>310</v>
      </c>
      <c r="AK27" t="s">
        <v>310</v>
      </c>
      <c r="AL27" t="s">
        <v>310</v>
      </c>
    </row>
    <row r="29" spans="1:38" x14ac:dyDescent="0.2">
      <c r="A29" t="s">
        <v>357</v>
      </c>
      <c r="B29" t="s">
        <v>358</v>
      </c>
    </row>
    <row r="30" spans="1:38" x14ac:dyDescent="0.2">
      <c r="A30" t="s">
        <v>359</v>
      </c>
      <c r="B30" t="s">
        <v>323</v>
      </c>
    </row>
    <row r="31" spans="1:38" x14ac:dyDescent="0.2">
      <c r="A31" t="s">
        <v>360</v>
      </c>
      <c r="B31" t="s">
        <v>361</v>
      </c>
    </row>
    <row r="32" spans="1:38" x14ac:dyDescent="0.2">
      <c r="A32" t="s">
        <v>362</v>
      </c>
      <c r="B32" t="s">
        <v>259</v>
      </c>
    </row>
    <row r="33" spans="10:19" x14ac:dyDescent="0.2">
      <c r="K33" s="16" t="s">
        <v>2227</v>
      </c>
      <c r="L33" s="16" t="s">
        <v>2868</v>
      </c>
    </row>
    <row r="34" spans="10:19" x14ac:dyDescent="0.2">
      <c r="J34" s="16" t="s">
        <v>2869</v>
      </c>
      <c r="K34" s="3">
        <v>34.858154296875</v>
      </c>
      <c r="L34" s="3">
        <v>19.862001419067383</v>
      </c>
      <c r="O34" s="3">
        <f>K34-L34</f>
        <v>14.996152877807617</v>
      </c>
    </row>
    <row r="35" spans="10:19" x14ac:dyDescent="0.2">
      <c r="J35" s="16" t="s">
        <v>2870</v>
      </c>
      <c r="K35" s="3">
        <v>35.504032135009766</v>
      </c>
      <c r="L35" s="3">
        <v>19.200994491577148</v>
      </c>
      <c r="O35" s="3">
        <f>K35-L35</f>
        <v>16.303037643432617</v>
      </c>
    </row>
    <row r="36" spans="10:19" x14ac:dyDescent="0.2">
      <c r="J36" s="16"/>
      <c r="O36" s="3">
        <f>K36-L36</f>
        <v>0</v>
      </c>
    </row>
    <row r="37" spans="10:19" x14ac:dyDescent="0.2">
      <c r="J37" s="16" t="s">
        <v>262</v>
      </c>
      <c r="K37" s="3">
        <v>37.619495391845703</v>
      </c>
      <c r="L37" s="3">
        <v>18.949008941650391</v>
      </c>
      <c r="O37" s="3">
        <f>K37-L37</f>
        <v>18.670486450195312</v>
      </c>
      <c r="Q37" s="3">
        <f>O37-O34</f>
        <v>3.6743335723876953</v>
      </c>
      <c r="S37" s="17">
        <f>2^-(Q37)</f>
        <v>7.8327701163042759E-2</v>
      </c>
    </row>
    <row r="38" spans="10:19" x14ac:dyDescent="0.2">
      <c r="J38" s="16" t="s">
        <v>263</v>
      </c>
      <c r="K38" s="3">
        <v>36.080341339111328</v>
      </c>
      <c r="L38" s="3">
        <v>19.088823318481445</v>
      </c>
      <c r="O38" s="3">
        <f>K38-L38</f>
        <v>16.991518020629883</v>
      </c>
      <c r="Q38" s="3">
        <f>O38-O35</f>
        <v>0.68848037719726562</v>
      </c>
      <c r="S38" s="18">
        <f>2^-(Q38)</f>
        <v>0.62050709980927665</v>
      </c>
    </row>
    <row r="39" spans="10:19" x14ac:dyDescent="0.2">
      <c r="J39" s="16"/>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2C2FBE-E9EA-FE4A-AA18-533BB0649086}">
  <dimension ref="A1:M86"/>
  <sheetViews>
    <sheetView workbookViewId="0">
      <selection activeCell="C50" sqref="C50"/>
    </sheetView>
  </sheetViews>
  <sheetFormatPr baseColWidth="10" defaultRowHeight="16" x14ac:dyDescent="0.2"/>
  <sheetData>
    <row r="1" spans="1:12" x14ac:dyDescent="0.2">
      <c r="A1" s="2" t="s">
        <v>391</v>
      </c>
    </row>
    <row r="2" spans="1:12" x14ac:dyDescent="0.2">
      <c r="A2" t="s">
        <v>392</v>
      </c>
    </row>
    <row r="3" spans="1:12" x14ac:dyDescent="0.2">
      <c r="A3" s="1" t="s">
        <v>393</v>
      </c>
      <c r="B3" s="1" t="s">
        <v>394</v>
      </c>
      <c r="C3" s="1"/>
      <c r="D3" s="1" t="s">
        <v>395</v>
      </c>
      <c r="E3" s="1"/>
      <c r="F3" s="1" t="s">
        <v>396</v>
      </c>
      <c r="G3" s="1"/>
      <c r="H3" s="1" t="s">
        <v>397</v>
      </c>
      <c r="I3" s="1"/>
      <c r="J3" s="1" t="s">
        <v>398</v>
      </c>
      <c r="K3" s="1"/>
      <c r="L3" s="1" t="s">
        <v>399</v>
      </c>
    </row>
    <row r="4" spans="1:12" x14ac:dyDescent="0.2">
      <c r="A4" s="1">
        <v>0</v>
      </c>
      <c r="B4" s="1">
        <v>645.51199999999994</v>
      </c>
      <c r="C4" s="1"/>
      <c r="D4" s="1">
        <v>104.783</v>
      </c>
      <c r="E4" s="1"/>
      <c r="F4" s="1">
        <v>540.72900000000004</v>
      </c>
      <c r="G4" s="1"/>
      <c r="H4" s="1" t="e">
        <v>#N/A</v>
      </c>
      <c r="I4" s="1"/>
      <c r="J4" s="1"/>
      <c r="K4" s="1"/>
      <c r="L4" s="1"/>
    </row>
    <row r="5" spans="1:12" x14ac:dyDescent="0.2">
      <c r="A5" s="1">
        <v>6.5000000000000002E-2</v>
      </c>
      <c r="B5" s="1">
        <v>646.83900000000006</v>
      </c>
      <c r="C5" s="1"/>
      <c r="D5" s="1">
        <v>104.783</v>
      </c>
      <c r="E5" s="1"/>
      <c r="F5" s="1">
        <v>542.05600000000004</v>
      </c>
      <c r="G5" s="1"/>
      <c r="H5" s="1">
        <v>541.39250000000004</v>
      </c>
      <c r="I5" s="1"/>
      <c r="J5" s="1">
        <v>484.03800000000001</v>
      </c>
      <c r="K5" s="1"/>
      <c r="L5" s="1">
        <v>1.1184917299999999</v>
      </c>
    </row>
    <row r="6" spans="1:12" x14ac:dyDescent="0.2">
      <c r="A6" s="1">
        <v>0.13</v>
      </c>
      <c r="B6" s="1">
        <v>664.56299999999999</v>
      </c>
      <c r="C6" s="1"/>
      <c r="D6" s="1">
        <v>104.783</v>
      </c>
      <c r="E6" s="1"/>
      <c r="F6" s="1">
        <v>559.78</v>
      </c>
      <c r="G6" s="1"/>
      <c r="H6" s="1">
        <v>550.91800000000001</v>
      </c>
      <c r="I6" s="1"/>
      <c r="J6" s="1">
        <v>484.03800000000001</v>
      </c>
      <c r="K6" s="1"/>
      <c r="L6" s="1">
        <v>1.13817097</v>
      </c>
    </row>
    <row r="7" spans="1:12" x14ac:dyDescent="0.2">
      <c r="A7" s="1">
        <v>0.19500000000000001</v>
      </c>
      <c r="B7" s="1">
        <v>659.351</v>
      </c>
      <c r="C7" s="1"/>
      <c r="D7" s="1">
        <v>104.783</v>
      </c>
      <c r="E7" s="1"/>
      <c r="F7" s="1">
        <v>554.56799999999998</v>
      </c>
      <c r="G7" s="1"/>
      <c r="H7" s="1">
        <v>557.17399999999998</v>
      </c>
      <c r="I7" s="1"/>
      <c r="J7" s="1">
        <v>484.03800000000001</v>
      </c>
      <c r="K7" s="1"/>
      <c r="L7" s="1">
        <v>1.15109558</v>
      </c>
    </row>
    <row r="8" spans="1:12" x14ac:dyDescent="0.2">
      <c r="A8" s="1">
        <v>0.26</v>
      </c>
      <c r="B8" s="1">
        <v>631.99800000000005</v>
      </c>
      <c r="C8" s="1"/>
      <c r="D8" s="1">
        <v>104.783</v>
      </c>
      <c r="E8" s="1"/>
      <c r="F8" s="1">
        <v>527.21500000000003</v>
      </c>
      <c r="G8" s="1"/>
      <c r="H8" s="1">
        <v>540.89149999999995</v>
      </c>
      <c r="I8" s="1"/>
      <c r="J8" s="1">
        <v>484.03800000000001</v>
      </c>
      <c r="K8" s="1"/>
      <c r="L8" s="1">
        <v>1.11745669</v>
      </c>
    </row>
    <row r="9" spans="1:12" x14ac:dyDescent="0.2">
      <c r="A9" s="1">
        <v>0.32500000000000001</v>
      </c>
      <c r="B9" s="1">
        <v>613.78300000000002</v>
      </c>
      <c r="C9" s="1"/>
      <c r="D9" s="1">
        <v>104.783</v>
      </c>
      <c r="E9" s="1"/>
      <c r="F9" s="1">
        <v>509</v>
      </c>
      <c r="G9" s="1"/>
      <c r="H9" s="1">
        <v>518.10749999999996</v>
      </c>
      <c r="I9" s="1"/>
      <c r="J9" s="1">
        <v>484.03800000000001</v>
      </c>
      <c r="K9" s="1"/>
      <c r="L9" s="1">
        <v>1.0703860000000001</v>
      </c>
    </row>
    <row r="10" spans="1:12" x14ac:dyDescent="0.2">
      <c r="A10" s="1">
        <v>0.39</v>
      </c>
      <c r="B10" s="1">
        <v>564.06299999999999</v>
      </c>
      <c r="C10" s="1"/>
      <c r="D10" s="1">
        <v>104.783</v>
      </c>
      <c r="E10" s="1"/>
      <c r="F10" s="1">
        <v>459.28</v>
      </c>
      <c r="G10" s="1"/>
      <c r="H10" s="1">
        <v>484.14</v>
      </c>
      <c r="I10" s="1"/>
      <c r="J10" s="1">
        <v>484.03800000000001</v>
      </c>
      <c r="K10" s="1"/>
      <c r="L10" s="1">
        <v>1.00021073</v>
      </c>
    </row>
    <row r="11" spans="1:12" x14ac:dyDescent="0.2">
      <c r="A11" s="1">
        <v>0.45500000000000002</v>
      </c>
      <c r="B11" s="1">
        <v>534.51199999999994</v>
      </c>
      <c r="C11" s="1"/>
      <c r="D11" s="1">
        <v>104.783</v>
      </c>
      <c r="E11" s="1"/>
      <c r="F11" s="1">
        <v>429.72899999999998</v>
      </c>
      <c r="G11" s="1"/>
      <c r="H11" s="1">
        <v>444.50450000000001</v>
      </c>
      <c r="I11" s="1"/>
      <c r="J11" s="1">
        <v>484.03800000000001</v>
      </c>
      <c r="K11" s="1"/>
      <c r="L11" s="1">
        <v>0.91832563</v>
      </c>
    </row>
    <row r="12" spans="1:12" x14ac:dyDescent="0.2">
      <c r="A12" s="1">
        <v>0.52</v>
      </c>
      <c r="B12" s="1">
        <v>515.30600000000004</v>
      </c>
      <c r="C12" s="1"/>
      <c r="D12" s="1">
        <v>104.783</v>
      </c>
      <c r="E12" s="1"/>
      <c r="F12" s="1">
        <v>410.52300000000002</v>
      </c>
      <c r="G12" s="1"/>
      <c r="H12" s="1">
        <v>420.12599999999998</v>
      </c>
      <c r="I12" s="1"/>
      <c r="J12" s="1">
        <v>484.03800000000001</v>
      </c>
      <c r="K12" s="1"/>
      <c r="L12" s="1">
        <v>0.86796077999999999</v>
      </c>
    </row>
    <row r="13" spans="1:12" x14ac:dyDescent="0.2">
      <c r="A13" s="1">
        <v>0.58499999999999996</v>
      </c>
      <c r="B13" s="1">
        <v>517.05100000000004</v>
      </c>
      <c r="C13" s="1"/>
      <c r="D13" s="1">
        <v>104.783</v>
      </c>
      <c r="E13" s="1"/>
      <c r="F13" s="1">
        <v>412.26799999999997</v>
      </c>
      <c r="G13" s="1"/>
      <c r="H13" s="1">
        <v>411.39550000000003</v>
      </c>
      <c r="I13" s="1"/>
      <c r="J13" s="1">
        <v>484.03800000000001</v>
      </c>
      <c r="K13" s="1"/>
      <c r="L13" s="1">
        <v>0.84992396999999997</v>
      </c>
    </row>
    <row r="14" spans="1:12" x14ac:dyDescent="0.2">
      <c r="A14" s="1">
        <v>0.65</v>
      </c>
      <c r="B14" s="1">
        <v>559.74300000000005</v>
      </c>
      <c r="C14" s="1"/>
      <c r="D14" s="1">
        <v>104.783</v>
      </c>
      <c r="E14" s="1"/>
      <c r="F14" s="1">
        <v>454.96</v>
      </c>
      <c r="G14" s="1"/>
      <c r="H14" s="1">
        <v>433.61399999999998</v>
      </c>
      <c r="I14" s="1"/>
      <c r="J14" s="1">
        <v>484.03800000000001</v>
      </c>
      <c r="K14" s="1"/>
      <c r="L14" s="1">
        <v>0.89582636000000004</v>
      </c>
    </row>
    <row r="15" spans="1:12" x14ac:dyDescent="0.2">
      <c r="A15" s="1">
        <v>0.71499999999999997</v>
      </c>
      <c r="B15" s="1">
        <v>574.50900000000001</v>
      </c>
      <c r="C15" s="1"/>
      <c r="D15" s="1">
        <v>104.783</v>
      </c>
      <c r="E15" s="1"/>
      <c r="F15" s="1">
        <v>469.726</v>
      </c>
      <c r="G15" s="1"/>
      <c r="H15" s="1">
        <v>462.34300000000002</v>
      </c>
      <c r="I15" s="1"/>
      <c r="J15" s="1">
        <v>484.03800000000001</v>
      </c>
      <c r="K15" s="1"/>
      <c r="L15" s="1">
        <v>0.95517914000000004</v>
      </c>
    </row>
    <row r="16" spans="1:12" x14ac:dyDescent="0.2">
      <c r="A16" s="1">
        <v>0.78</v>
      </c>
      <c r="B16" s="1">
        <v>549.745</v>
      </c>
      <c r="C16" s="1"/>
      <c r="D16" s="1">
        <v>104.783</v>
      </c>
      <c r="E16" s="1"/>
      <c r="F16" s="1">
        <v>444.96199999999999</v>
      </c>
      <c r="G16" s="1"/>
      <c r="H16" s="1">
        <v>457.34399999999999</v>
      </c>
      <c r="I16" s="1"/>
      <c r="J16" s="1">
        <v>484.03800000000001</v>
      </c>
      <c r="K16" s="1"/>
      <c r="L16" s="1">
        <v>0.94485143999999999</v>
      </c>
    </row>
    <row r="17" spans="1:12" x14ac:dyDescent="0.2">
      <c r="A17" s="1">
        <v>0.84499999999999997</v>
      </c>
      <c r="B17" s="1">
        <v>574.322</v>
      </c>
      <c r="C17" s="1"/>
      <c r="D17" s="1">
        <v>104.783</v>
      </c>
      <c r="E17" s="1"/>
      <c r="F17" s="1">
        <v>469.53899999999999</v>
      </c>
      <c r="G17" s="1"/>
      <c r="H17" s="1">
        <v>457.25049999999999</v>
      </c>
      <c r="I17" s="1"/>
      <c r="J17" s="1">
        <v>484.03800000000001</v>
      </c>
      <c r="K17" s="1"/>
      <c r="L17" s="1">
        <v>0.94465827000000002</v>
      </c>
    </row>
    <row r="18" spans="1:12" x14ac:dyDescent="0.2">
      <c r="A18" s="1">
        <v>0.91</v>
      </c>
      <c r="B18" s="1">
        <v>613.73900000000003</v>
      </c>
      <c r="C18" s="1"/>
      <c r="D18" s="1">
        <v>104.783</v>
      </c>
      <c r="E18" s="1"/>
      <c r="F18" s="1">
        <v>508.95600000000002</v>
      </c>
      <c r="G18" s="1"/>
      <c r="H18" s="1">
        <v>489.2475</v>
      </c>
      <c r="I18" s="1"/>
      <c r="J18" s="1">
        <v>484.03800000000001</v>
      </c>
      <c r="K18" s="1"/>
      <c r="L18" s="1">
        <v>1.0107625899999999</v>
      </c>
    </row>
    <row r="19" spans="1:12" x14ac:dyDescent="0.2">
      <c r="A19" s="1">
        <v>0.97499999999999998</v>
      </c>
      <c r="B19" s="1">
        <v>581.95600000000002</v>
      </c>
      <c r="C19" s="1"/>
      <c r="D19" s="1">
        <v>104.783</v>
      </c>
      <c r="E19" s="1"/>
      <c r="F19" s="1">
        <v>477.173</v>
      </c>
      <c r="G19" s="1"/>
      <c r="H19" s="1">
        <v>493.06450000000001</v>
      </c>
      <c r="I19" s="1"/>
      <c r="J19" s="1">
        <v>484.03800000000001</v>
      </c>
      <c r="K19" s="1"/>
      <c r="L19" s="1">
        <v>1.01864833</v>
      </c>
    </row>
    <row r="20" spans="1:12" x14ac:dyDescent="0.2">
      <c r="A20" s="1">
        <v>1.04</v>
      </c>
      <c r="B20" s="1">
        <v>528.36199999999997</v>
      </c>
      <c r="C20" s="1"/>
      <c r="D20" s="1">
        <v>104.783</v>
      </c>
      <c r="E20" s="1"/>
      <c r="F20" s="1">
        <v>423.57900000000001</v>
      </c>
      <c r="G20" s="1"/>
      <c r="H20" s="1">
        <v>450.37599999999998</v>
      </c>
      <c r="I20" s="1"/>
      <c r="J20" s="1">
        <v>484.03800000000001</v>
      </c>
      <c r="K20" s="1"/>
      <c r="L20" s="1">
        <v>0.93045586999999996</v>
      </c>
    </row>
    <row r="21" spans="1:12" x14ac:dyDescent="0.2">
      <c r="A21" s="1">
        <v>1.105</v>
      </c>
      <c r="B21" s="1">
        <v>493.82100000000003</v>
      </c>
      <c r="C21" s="1"/>
      <c r="D21" s="1">
        <v>104.783</v>
      </c>
      <c r="E21" s="1"/>
      <c r="F21" s="1">
        <v>389.03800000000001</v>
      </c>
      <c r="G21" s="1"/>
      <c r="H21" s="1">
        <v>406.30849999999998</v>
      </c>
      <c r="I21" s="1"/>
      <c r="J21" s="1">
        <v>484.03800000000001</v>
      </c>
      <c r="K21" s="1"/>
      <c r="L21" s="1">
        <v>0.83941447000000002</v>
      </c>
    </row>
    <row r="22" spans="1:12" x14ac:dyDescent="0.2">
      <c r="A22" s="1">
        <v>1.17</v>
      </c>
      <c r="B22" s="1">
        <v>506.82</v>
      </c>
      <c r="C22" s="1"/>
      <c r="D22" s="1">
        <v>104.783</v>
      </c>
      <c r="E22" s="1"/>
      <c r="F22" s="1">
        <v>402.03699999999998</v>
      </c>
      <c r="G22" s="1"/>
      <c r="H22" s="1">
        <v>395.53750000000002</v>
      </c>
      <c r="I22" s="1"/>
      <c r="J22" s="1">
        <v>484.03800000000001</v>
      </c>
      <c r="K22" s="1"/>
      <c r="L22" s="1">
        <v>0.81716208000000001</v>
      </c>
    </row>
    <row r="23" spans="1:12" x14ac:dyDescent="0.2">
      <c r="A23" s="1">
        <v>1.2350000000000001</v>
      </c>
      <c r="B23" s="1">
        <v>501.827</v>
      </c>
      <c r="C23" s="1"/>
      <c r="D23" s="1">
        <v>104.783</v>
      </c>
      <c r="E23" s="1"/>
      <c r="F23" s="1">
        <v>397.04399999999998</v>
      </c>
      <c r="G23" s="1"/>
      <c r="H23" s="1">
        <v>399.54050000000001</v>
      </c>
      <c r="I23" s="1"/>
      <c r="J23" s="1">
        <v>484.03800000000001</v>
      </c>
      <c r="K23" s="1"/>
      <c r="L23" s="1">
        <v>0.82543208999999995</v>
      </c>
    </row>
    <row r="24" spans="1:12" x14ac:dyDescent="0.2">
      <c r="A24" s="1">
        <v>1.3</v>
      </c>
      <c r="B24" s="1">
        <v>500.66699999999997</v>
      </c>
      <c r="C24" s="1"/>
      <c r="D24" s="1">
        <v>104.783</v>
      </c>
      <c r="E24" s="1"/>
      <c r="F24" s="1">
        <v>395.88400000000001</v>
      </c>
      <c r="G24" s="1"/>
      <c r="H24" s="1">
        <v>396.464</v>
      </c>
      <c r="I24" s="1"/>
      <c r="J24" s="1">
        <v>484.03800000000001</v>
      </c>
      <c r="K24" s="1"/>
      <c r="L24" s="1">
        <v>0.81907618999999998</v>
      </c>
    </row>
    <row r="25" spans="1:12" x14ac:dyDescent="0.2">
      <c r="A25" s="1">
        <v>1.365</v>
      </c>
      <c r="B25" s="1">
        <v>433.27499999999998</v>
      </c>
      <c r="C25" s="1"/>
      <c r="D25" s="1">
        <v>104.783</v>
      </c>
      <c r="E25" s="1"/>
      <c r="F25" s="1">
        <v>328.49200000000002</v>
      </c>
      <c r="G25" s="1"/>
      <c r="H25" s="1">
        <v>362.18799999999999</v>
      </c>
      <c r="I25" s="1"/>
      <c r="J25" s="1">
        <v>484.03800000000001</v>
      </c>
      <c r="K25" s="1"/>
      <c r="L25" s="1">
        <v>0.74826356999999999</v>
      </c>
    </row>
    <row r="26" spans="1:12" x14ac:dyDescent="0.2">
      <c r="A26" s="1">
        <v>1.43</v>
      </c>
      <c r="B26" s="1">
        <v>428.25599999999997</v>
      </c>
      <c r="C26" s="1"/>
      <c r="D26" s="1">
        <v>104.783</v>
      </c>
      <c r="E26" s="1"/>
      <c r="F26" s="1">
        <v>323.47300000000001</v>
      </c>
      <c r="G26" s="1"/>
      <c r="H26" s="1">
        <v>325.98250000000002</v>
      </c>
      <c r="I26" s="1"/>
      <c r="J26" s="1">
        <v>484.03800000000001</v>
      </c>
      <c r="K26" s="1"/>
      <c r="L26" s="1">
        <v>0.67346468999999998</v>
      </c>
    </row>
    <row r="27" spans="1:12" x14ac:dyDescent="0.2">
      <c r="A27" s="1">
        <v>1.4950000000000001</v>
      </c>
      <c r="B27" s="1">
        <v>398.42599999999999</v>
      </c>
      <c r="C27" s="1"/>
      <c r="D27" s="1">
        <v>104.783</v>
      </c>
      <c r="E27" s="1"/>
      <c r="F27" s="1">
        <v>293.64299999999997</v>
      </c>
      <c r="G27" s="1"/>
      <c r="H27" s="1">
        <v>308.55799999999999</v>
      </c>
      <c r="I27" s="1"/>
      <c r="J27" s="1">
        <v>484.03800000000001</v>
      </c>
      <c r="K27" s="1"/>
      <c r="L27" s="1">
        <v>0.63746647999999995</v>
      </c>
    </row>
    <row r="28" spans="1:12" x14ac:dyDescent="0.2">
      <c r="A28" s="1">
        <v>1.56</v>
      </c>
      <c r="B28" s="1">
        <v>389.351</v>
      </c>
      <c r="C28" s="1"/>
      <c r="D28" s="1">
        <v>104.783</v>
      </c>
      <c r="E28" s="1"/>
      <c r="F28" s="1">
        <v>284.56799999999998</v>
      </c>
      <c r="G28" s="1"/>
      <c r="H28" s="1">
        <v>289.10550000000001</v>
      </c>
      <c r="I28" s="1"/>
      <c r="J28" s="1">
        <v>484.03800000000001</v>
      </c>
      <c r="K28" s="1"/>
      <c r="L28" s="1">
        <v>0.59727852000000003</v>
      </c>
    </row>
    <row r="29" spans="1:12" x14ac:dyDescent="0.2">
      <c r="A29" s="1">
        <v>1.625</v>
      </c>
      <c r="B29" s="1">
        <v>392.47300000000001</v>
      </c>
      <c r="C29" s="1"/>
      <c r="D29" s="1">
        <v>104.783</v>
      </c>
      <c r="E29" s="1"/>
      <c r="F29" s="1">
        <v>287.69</v>
      </c>
      <c r="G29" s="1"/>
      <c r="H29" s="1">
        <v>286.12900000000002</v>
      </c>
      <c r="I29" s="1"/>
      <c r="J29" s="1">
        <v>484.03800000000001</v>
      </c>
      <c r="K29" s="1"/>
      <c r="L29" s="1">
        <v>0.59112920999999996</v>
      </c>
    </row>
    <row r="30" spans="1:12" x14ac:dyDescent="0.2">
      <c r="A30" s="1">
        <v>1.69</v>
      </c>
      <c r="B30" s="1">
        <v>412.38</v>
      </c>
      <c r="C30" s="1"/>
      <c r="D30" s="1">
        <v>104.783</v>
      </c>
      <c r="E30" s="1"/>
      <c r="F30" s="1">
        <v>307.59699999999998</v>
      </c>
      <c r="G30" s="1"/>
      <c r="H30" s="1">
        <v>297.64350000000002</v>
      </c>
      <c r="I30" s="1"/>
      <c r="J30" s="1">
        <v>484.03800000000001</v>
      </c>
      <c r="K30" s="1"/>
      <c r="L30" s="1">
        <v>0.61491762999999999</v>
      </c>
    </row>
    <row r="31" spans="1:12" x14ac:dyDescent="0.2">
      <c r="A31" s="1">
        <v>1.7549999999999999</v>
      </c>
      <c r="B31" s="1">
        <v>429.75799999999998</v>
      </c>
      <c r="C31" s="1"/>
      <c r="D31" s="1">
        <v>104.783</v>
      </c>
      <c r="E31" s="1"/>
      <c r="F31" s="1">
        <v>324.97500000000002</v>
      </c>
      <c r="G31" s="1"/>
      <c r="H31" s="1">
        <v>316.286</v>
      </c>
      <c r="I31" s="1"/>
      <c r="J31" s="1">
        <v>484.03800000000001</v>
      </c>
      <c r="K31" s="1"/>
      <c r="L31" s="1">
        <v>0.65343216999999998</v>
      </c>
    </row>
    <row r="32" spans="1:12" x14ac:dyDescent="0.2">
      <c r="A32" s="1">
        <v>1.82</v>
      </c>
      <c r="B32" s="1">
        <v>477.83800000000002</v>
      </c>
      <c r="C32" s="1"/>
      <c r="D32" s="1">
        <v>104.783</v>
      </c>
      <c r="E32" s="1"/>
      <c r="F32" s="1">
        <v>373.05500000000001</v>
      </c>
      <c r="G32" s="1"/>
      <c r="H32" s="1">
        <v>349.01499999999999</v>
      </c>
      <c r="I32" s="1"/>
      <c r="J32" s="1">
        <v>484.03800000000001</v>
      </c>
      <c r="K32" s="1"/>
      <c r="L32" s="1">
        <v>0.72104875999999996</v>
      </c>
    </row>
    <row r="33" spans="1:13" x14ac:dyDescent="0.2">
      <c r="A33" s="1">
        <v>1.885</v>
      </c>
      <c r="B33" s="1">
        <v>536.71100000000001</v>
      </c>
      <c r="C33" s="1"/>
      <c r="D33" s="1">
        <v>104.783</v>
      </c>
      <c r="E33" s="1"/>
      <c r="F33" s="1">
        <v>431.928</v>
      </c>
      <c r="G33" s="1"/>
      <c r="H33" s="1">
        <v>402.49149999999997</v>
      </c>
      <c r="I33" s="1"/>
      <c r="J33" s="1">
        <v>484.03800000000001</v>
      </c>
      <c r="K33" s="1"/>
      <c r="L33" s="1">
        <v>0.83152872</v>
      </c>
    </row>
    <row r="34" spans="1:13" x14ac:dyDescent="0.2">
      <c r="A34" s="1">
        <v>1.95</v>
      </c>
      <c r="B34" s="1">
        <v>585.29300000000001</v>
      </c>
      <c r="C34" s="1"/>
      <c r="D34" s="1">
        <v>104.783</v>
      </c>
      <c r="E34" s="1"/>
      <c r="F34" s="1">
        <v>480.51</v>
      </c>
      <c r="G34" s="1"/>
      <c r="H34" s="1">
        <v>456.21899999999999</v>
      </c>
      <c r="I34" s="1"/>
      <c r="J34" s="1">
        <v>484.03800000000001</v>
      </c>
      <c r="K34" s="1"/>
      <c r="L34" s="1">
        <v>0.94252723999999999</v>
      </c>
    </row>
    <row r="35" spans="1:13" x14ac:dyDescent="0.2">
      <c r="A35" s="1">
        <v>2.0150000000000001</v>
      </c>
      <c r="B35" s="1">
        <v>602.298</v>
      </c>
      <c r="C35" s="1"/>
      <c r="D35" s="1">
        <v>104.783</v>
      </c>
      <c r="E35" s="1"/>
      <c r="F35" s="1">
        <v>497.51499999999999</v>
      </c>
      <c r="G35" s="1"/>
      <c r="H35" s="1">
        <v>489.01249999999999</v>
      </c>
      <c r="I35" s="1"/>
      <c r="J35" s="1">
        <v>484.03800000000001</v>
      </c>
      <c r="K35" s="1"/>
      <c r="L35" s="1">
        <v>1.01027709</v>
      </c>
    </row>
    <row r="36" spans="1:13" x14ac:dyDescent="0.2">
      <c r="A36" s="1">
        <v>2.08</v>
      </c>
      <c r="B36" s="1">
        <v>570.47799999999995</v>
      </c>
      <c r="C36" s="1"/>
      <c r="D36" s="1">
        <v>104.783</v>
      </c>
      <c r="E36" s="1"/>
      <c r="F36" s="1">
        <v>465.69499999999999</v>
      </c>
      <c r="G36" s="1"/>
      <c r="H36" s="1">
        <v>481.60500000000002</v>
      </c>
      <c r="I36" s="1"/>
      <c r="J36" s="1">
        <v>484.03800000000001</v>
      </c>
      <c r="K36" s="1"/>
      <c r="L36" s="1">
        <v>0.99497354000000005</v>
      </c>
    </row>
    <row r="37" spans="1:13" x14ac:dyDescent="0.2">
      <c r="A37" s="1">
        <v>2.145</v>
      </c>
      <c r="B37" s="1">
        <v>578.69399999999996</v>
      </c>
      <c r="C37" s="1"/>
      <c r="D37" s="1">
        <v>104.783</v>
      </c>
      <c r="E37" s="1"/>
      <c r="F37" s="1">
        <v>473.911</v>
      </c>
      <c r="G37" s="1"/>
      <c r="H37" s="1">
        <v>469.803</v>
      </c>
      <c r="I37" s="1"/>
      <c r="J37" s="1">
        <v>484.03800000000001</v>
      </c>
      <c r="K37" s="1"/>
      <c r="L37" s="1">
        <v>0.97059114999999996</v>
      </c>
    </row>
    <row r="38" spans="1:13" x14ac:dyDescent="0.2">
      <c r="A38" s="1">
        <v>2.21</v>
      </c>
      <c r="B38" s="1">
        <v>591.96</v>
      </c>
      <c r="C38" s="1"/>
      <c r="D38" s="1">
        <v>104.783</v>
      </c>
      <c r="E38" s="1"/>
      <c r="F38" s="1">
        <v>487.17700000000002</v>
      </c>
      <c r="G38" s="1"/>
      <c r="H38" s="1">
        <v>480.54399999999998</v>
      </c>
      <c r="I38" s="1"/>
      <c r="J38" s="1">
        <v>484.03800000000001</v>
      </c>
      <c r="K38" s="1"/>
      <c r="L38" s="1">
        <v>0.99278155999999995</v>
      </c>
    </row>
    <row r="39" spans="1:13" x14ac:dyDescent="0.2">
      <c r="A39" s="1">
        <v>2.2749999999999999</v>
      </c>
      <c r="B39" s="1">
        <v>567.71100000000001</v>
      </c>
      <c r="C39" s="1"/>
      <c r="D39" s="1">
        <v>104.783</v>
      </c>
      <c r="E39" s="1"/>
      <c r="F39" s="1">
        <v>462.928</v>
      </c>
      <c r="G39" s="1"/>
      <c r="H39" s="1">
        <v>475.05250000000001</v>
      </c>
      <c r="I39" s="1"/>
      <c r="J39" s="1">
        <v>484.03800000000001</v>
      </c>
      <c r="K39" s="1"/>
      <c r="L39" s="1">
        <v>0.98143638</v>
      </c>
    </row>
    <row r="40" spans="1:13" x14ac:dyDescent="0.2">
      <c r="A40" s="1">
        <v>2.34</v>
      </c>
      <c r="B40" s="1">
        <v>582.899</v>
      </c>
      <c r="C40" s="1"/>
      <c r="D40" s="1">
        <v>104.783</v>
      </c>
      <c r="E40" s="1"/>
      <c r="F40" s="1">
        <v>478.11599999999999</v>
      </c>
      <c r="G40" s="1"/>
      <c r="H40" s="1">
        <v>470.52199999999999</v>
      </c>
      <c r="I40" s="1"/>
      <c r="J40" s="1">
        <v>484.03800000000001</v>
      </c>
      <c r="K40" s="1"/>
      <c r="L40" s="1">
        <v>0.97207657000000003</v>
      </c>
    </row>
    <row r="41" spans="1:13" x14ac:dyDescent="0.2">
      <c r="A41" s="1">
        <v>2.4049999999999998</v>
      </c>
      <c r="B41" s="1">
        <v>525.81700000000001</v>
      </c>
      <c r="C41" s="1"/>
      <c r="D41" s="1">
        <v>104.783</v>
      </c>
      <c r="E41" s="1"/>
      <c r="F41" s="1">
        <v>421.03399999999999</v>
      </c>
      <c r="G41" s="1"/>
      <c r="H41" s="1">
        <v>449.57499999999999</v>
      </c>
      <c r="I41" s="1"/>
      <c r="J41" s="1">
        <v>484.03800000000001</v>
      </c>
      <c r="K41" s="1"/>
      <c r="L41" s="1">
        <v>0.92880105000000002</v>
      </c>
    </row>
    <row r="42" spans="1:13" x14ac:dyDescent="0.2">
      <c r="A42" s="1">
        <v>2.4700000000000002</v>
      </c>
      <c r="B42" s="1">
        <v>568.41099999999994</v>
      </c>
      <c r="C42" s="1"/>
      <c r="D42" s="1">
        <v>104.783</v>
      </c>
      <c r="E42" s="1"/>
      <c r="F42" s="1">
        <v>463.62799999999999</v>
      </c>
      <c r="G42" s="1"/>
      <c r="H42" s="1">
        <v>442.33100000000002</v>
      </c>
      <c r="I42" s="1"/>
      <c r="J42" s="1">
        <v>484.03800000000001</v>
      </c>
      <c r="K42" s="1"/>
      <c r="L42" s="1">
        <v>0.91383528000000003</v>
      </c>
    </row>
    <row r="43" spans="1:13" x14ac:dyDescent="0.2">
      <c r="A43" s="1">
        <v>2.5350000000000001</v>
      </c>
      <c r="B43" s="1">
        <v>597.08000000000004</v>
      </c>
      <c r="C43" s="1"/>
      <c r="D43" s="1">
        <v>104.783</v>
      </c>
      <c r="E43" s="1"/>
      <c r="F43" s="1">
        <v>492.29700000000003</v>
      </c>
      <c r="G43" s="1"/>
      <c r="H43" s="1">
        <v>477.96249999999998</v>
      </c>
      <c r="I43" s="1"/>
      <c r="J43" s="1">
        <v>484.03800000000001</v>
      </c>
      <c r="K43" s="1"/>
      <c r="L43" s="1">
        <v>0.98744829999999995</v>
      </c>
    </row>
    <row r="44" spans="1:13" x14ac:dyDescent="0.2">
      <c r="A44" s="1"/>
      <c r="B44" s="1"/>
      <c r="C44" s="1"/>
      <c r="D44" s="1"/>
      <c r="E44" s="1"/>
      <c r="F44" s="1"/>
      <c r="G44" s="1"/>
      <c r="H44" s="1"/>
      <c r="I44" s="1"/>
      <c r="J44" s="1">
        <v>484.03800000000001</v>
      </c>
      <c r="K44" s="1"/>
      <c r="L44" s="1">
        <v>0</v>
      </c>
    </row>
    <row r="45" spans="1:13" x14ac:dyDescent="0.2">
      <c r="A45" t="s">
        <v>400</v>
      </c>
    </row>
    <row r="46" spans="1:13" x14ac:dyDescent="0.2">
      <c r="A46" t="s">
        <v>401</v>
      </c>
      <c r="E46" t="s">
        <v>402</v>
      </c>
      <c r="F46" t="s">
        <v>403</v>
      </c>
      <c r="G46" t="s">
        <v>396</v>
      </c>
      <c r="I46" t="s">
        <v>398</v>
      </c>
      <c r="K46" t="s">
        <v>397</v>
      </c>
      <c r="L46" t="s">
        <v>399</v>
      </c>
      <c r="M46" t="s">
        <v>404</v>
      </c>
    </row>
    <row r="47" spans="1:13" x14ac:dyDescent="0.2">
      <c r="A47">
        <v>588.82100000000003</v>
      </c>
      <c r="D47">
        <v>0.99913895699999999</v>
      </c>
      <c r="E47">
        <v>588.31399999999996</v>
      </c>
      <c r="F47">
        <v>104.783</v>
      </c>
      <c r="G47">
        <v>483.53100000000001</v>
      </c>
      <c r="I47">
        <v>484.03800000000001</v>
      </c>
      <c r="K47" t="e">
        <v>#N/A</v>
      </c>
    </row>
    <row r="48" spans="1:13" x14ac:dyDescent="0.2">
      <c r="A48">
        <v>588.82100000000003</v>
      </c>
      <c r="D48">
        <v>0.94892845199999998</v>
      </c>
      <c r="E48">
        <v>558.74900000000002</v>
      </c>
      <c r="F48">
        <v>104.783</v>
      </c>
      <c r="G48">
        <v>453.96600000000001</v>
      </c>
      <c r="I48">
        <v>484.03800000000001</v>
      </c>
      <c r="K48">
        <v>468.74849999999998</v>
      </c>
      <c r="L48">
        <v>0.97</v>
      </c>
      <c r="M48">
        <v>6.5000000000000002E-2</v>
      </c>
    </row>
    <row r="49" spans="1:13" x14ac:dyDescent="0.2">
      <c r="A49">
        <v>588.82100000000003</v>
      </c>
      <c r="D49">
        <v>1.035207644</v>
      </c>
      <c r="E49">
        <v>609.55200000000002</v>
      </c>
      <c r="F49">
        <v>104.783</v>
      </c>
      <c r="G49">
        <v>504.76900000000001</v>
      </c>
      <c r="I49">
        <v>484.03800000000001</v>
      </c>
      <c r="K49">
        <v>479.36750000000001</v>
      </c>
      <c r="L49">
        <v>0.99</v>
      </c>
      <c r="M49">
        <v>0.13</v>
      </c>
    </row>
    <row r="50" spans="1:13" x14ac:dyDescent="0.2">
      <c r="A50">
        <v>588.82100000000003</v>
      </c>
      <c r="D50">
        <v>0.96932684099999999</v>
      </c>
      <c r="E50">
        <v>570.76</v>
      </c>
      <c r="F50">
        <v>104.783</v>
      </c>
      <c r="G50">
        <v>465.97699999999998</v>
      </c>
      <c r="I50">
        <v>484.03800000000001</v>
      </c>
      <c r="K50">
        <v>485.37299999999999</v>
      </c>
      <c r="L50">
        <v>1</v>
      </c>
      <c r="M50">
        <v>0.19500000000000001</v>
      </c>
    </row>
    <row r="51" spans="1:13" x14ac:dyDescent="0.2">
      <c r="A51">
        <v>588.82100000000003</v>
      </c>
      <c r="D51">
        <v>1.0369653940000001</v>
      </c>
      <c r="E51">
        <v>610.58699999999999</v>
      </c>
      <c r="F51">
        <v>104.783</v>
      </c>
      <c r="G51">
        <v>505.80399999999997</v>
      </c>
      <c r="I51">
        <v>484.03800000000001</v>
      </c>
      <c r="K51">
        <v>485.89049999999997</v>
      </c>
      <c r="L51">
        <v>1</v>
      </c>
      <c r="M51">
        <v>0.26</v>
      </c>
    </row>
    <row r="52" spans="1:13" x14ac:dyDescent="0.2">
      <c r="A52">
        <v>588.82100000000003</v>
      </c>
      <c r="D52">
        <v>1.104182765</v>
      </c>
      <c r="E52">
        <v>650.16600000000005</v>
      </c>
      <c r="F52">
        <v>104.783</v>
      </c>
      <c r="G52">
        <v>545.38300000000004</v>
      </c>
      <c r="I52">
        <v>484.03800000000001</v>
      </c>
      <c r="K52">
        <v>525.59349999999995</v>
      </c>
      <c r="L52">
        <v>1.0900000000000001</v>
      </c>
      <c r="M52">
        <v>0.32500000000000001</v>
      </c>
    </row>
    <row r="53" spans="1:13" x14ac:dyDescent="0.2">
      <c r="A53">
        <v>588.82100000000003</v>
      </c>
      <c r="D53">
        <v>1.182369515</v>
      </c>
      <c r="E53">
        <v>696.20399999999995</v>
      </c>
      <c r="F53">
        <v>104.783</v>
      </c>
      <c r="G53">
        <v>591.42100000000005</v>
      </c>
      <c r="I53">
        <v>484.03800000000001</v>
      </c>
      <c r="K53">
        <v>568.40200000000004</v>
      </c>
      <c r="L53">
        <v>1.17</v>
      </c>
      <c r="M53">
        <v>0.39</v>
      </c>
    </row>
    <row r="54" spans="1:13" x14ac:dyDescent="0.2">
      <c r="A54">
        <v>588.82100000000003</v>
      </c>
      <c r="D54">
        <v>1.230516575</v>
      </c>
      <c r="E54">
        <v>724.55399999999997</v>
      </c>
      <c r="F54">
        <v>104.783</v>
      </c>
      <c r="G54">
        <v>619.77099999999996</v>
      </c>
      <c r="I54">
        <v>484.03800000000001</v>
      </c>
      <c r="K54">
        <v>605.596</v>
      </c>
      <c r="L54">
        <v>1.25</v>
      </c>
      <c r="M54">
        <v>0.45500000000000002</v>
      </c>
    </row>
    <row r="55" spans="1:13" x14ac:dyDescent="0.2">
      <c r="A55">
        <v>588.82100000000003</v>
      </c>
      <c r="D55">
        <v>1.2929701899999999</v>
      </c>
      <c r="E55">
        <v>761.32799999999997</v>
      </c>
      <c r="F55">
        <v>104.783</v>
      </c>
      <c r="G55">
        <v>656.54499999999996</v>
      </c>
      <c r="I55">
        <v>484.03800000000001</v>
      </c>
      <c r="K55">
        <v>638.15800000000002</v>
      </c>
      <c r="L55">
        <v>1.32</v>
      </c>
      <c r="M55">
        <v>0.52</v>
      </c>
    </row>
    <row r="56" spans="1:13" x14ac:dyDescent="0.2">
      <c r="A56">
        <v>588.82100000000003</v>
      </c>
      <c r="D56">
        <v>1.373133771</v>
      </c>
      <c r="E56">
        <v>808.53</v>
      </c>
      <c r="F56">
        <v>104.783</v>
      </c>
      <c r="G56">
        <v>703.74699999999996</v>
      </c>
      <c r="I56">
        <v>484.03800000000001</v>
      </c>
      <c r="K56">
        <v>680.14599999999996</v>
      </c>
      <c r="L56">
        <v>1.41</v>
      </c>
      <c r="M56">
        <v>0.58499999999999996</v>
      </c>
    </row>
    <row r="57" spans="1:13" x14ac:dyDescent="0.2">
      <c r="A57">
        <v>588.82100000000003</v>
      </c>
      <c r="D57">
        <v>1.4389211660000001</v>
      </c>
      <c r="E57">
        <v>847.26700000000005</v>
      </c>
      <c r="F57">
        <v>104.783</v>
      </c>
      <c r="G57">
        <v>742.48400000000004</v>
      </c>
      <c r="I57">
        <v>484.03800000000001</v>
      </c>
      <c r="K57">
        <v>723.1155</v>
      </c>
      <c r="L57">
        <v>1.49</v>
      </c>
      <c r="M57">
        <v>0.65</v>
      </c>
    </row>
    <row r="58" spans="1:13" x14ac:dyDescent="0.2">
      <c r="A58">
        <v>588.82100000000003</v>
      </c>
      <c r="D58">
        <v>1.3977354749999999</v>
      </c>
      <c r="E58">
        <v>823.01599999999996</v>
      </c>
      <c r="F58">
        <v>104.783</v>
      </c>
      <c r="G58">
        <v>718.23299999999995</v>
      </c>
      <c r="I58">
        <v>484.03800000000001</v>
      </c>
      <c r="K58">
        <v>730.35850000000005</v>
      </c>
      <c r="L58">
        <v>1.51</v>
      </c>
      <c r="M58">
        <v>0.71499999999999997</v>
      </c>
    </row>
    <row r="59" spans="1:13" x14ac:dyDescent="0.2">
      <c r="A59">
        <v>588.82100000000003</v>
      </c>
      <c r="D59">
        <v>1.291351701</v>
      </c>
      <c r="E59">
        <v>760.375</v>
      </c>
      <c r="F59">
        <v>104.783</v>
      </c>
      <c r="G59">
        <v>655.59199999999998</v>
      </c>
      <c r="I59">
        <v>484.03800000000001</v>
      </c>
      <c r="K59">
        <v>686.91250000000002</v>
      </c>
      <c r="L59">
        <v>1.42</v>
      </c>
      <c r="M59">
        <v>0.78</v>
      </c>
    </row>
    <row r="60" spans="1:13" x14ac:dyDescent="0.2">
      <c r="A60">
        <v>588.82100000000003</v>
      </c>
      <c r="D60">
        <v>1.2365744430000001</v>
      </c>
      <c r="E60">
        <v>728.12099999999998</v>
      </c>
      <c r="F60">
        <v>104.783</v>
      </c>
      <c r="G60">
        <v>623.33799999999997</v>
      </c>
      <c r="I60">
        <v>484.03800000000001</v>
      </c>
      <c r="K60">
        <v>639.46500000000003</v>
      </c>
      <c r="L60">
        <v>1.32</v>
      </c>
      <c r="M60">
        <v>0.84499999999999997</v>
      </c>
    </row>
    <row r="61" spans="1:13" x14ac:dyDescent="0.2">
      <c r="A61">
        <v>588.82100000000003</v>
      </c>
      <c r="D61">
        <v>1.093631171</v>
      </c>
      <c r="E61">
        <v>643.95299999999997</v>
      </c>
      <c r="F61">
        <v>104.783</v>
      </c>
      <c r="G61">
        <v>539.16999999999996</v>
      </c>
      <c r="I61">
        <v>484.03800000000001</v>
      </c>
      <c r="K61">
        <v>581.25400000000002</v>
      </c>
      <c r="L61">
        <v>1.2</v>
      </c>
      <c r="M61">
        <v>0.91</v>
      </c>
    </row>
    <row r="62" spans="1:13" x14ac:dyDescent="0.2">
      <c r="A62">
        <v>588.82100000000003</v>
      </c>
      <c r="D62">
        <v>1.0112479000000001</v>
      </c>
      <c r="E62">
        <v>595.44399999999996</v>
      </c>
      <c r="F62">
        <v>104.783</v>
      </c>
      <c r="G62">
        <v>490.661</v>
      </c>
      <c r="I62">
        <v>484.03800000000001</v>
      </c>
      <c r="K62">
        <v>514.91549999999995</v>
      </c>
      <c r="L62">
        <v>1.06</v>
      </c>
      <c r="M62">
        <v>0.97499999999999998</v>
      </c>
    </row>
    <row r="63" spans="1:13" x14ac:dyDescent="0.2">
      <c r="A63">
        <v>588.82100000000003</v>
      </c>
      <c r="D63">
        <v>0.87847580199999997</v>
      </c>
      <c r="E63">
        <v>517.26499999999999</v>
      </c>
      <c r="F63">
        <v>104.783</v>
      </c>
      <c r="G63">
        <v>412.48200000000003</v>
      </c>
      <c r="I63">
        <v>484.03800000000001</v>
      </c>
      <c r="K63">
        <v>451.57150000000001</v>
      </c>
      <c r="L63">
        <v>0.93</v>
      </c>
      <c r="M63">
        <v>1.04</v>
      </c>
    </row>
    <row r="64" spans="1:13" x14ac:dyDescent="0.2">
      <c r="A64">
        <v>588.82100000000003</v>
      </c>
      <c r="D64">
        <v>0.89464030699999997</v>
      </c>
      <c r="E64">
        <v>526.78300000000002</v>
      </c>
      <c r="F64">
        <v>104.783</v>
      </c>
      <c r="G64">
        <v>422</v>
      </c>
      <c r="I64">
        <v>484.03800000000001</v>
      </c>
      <c r="K64">
        <v>417.24099999999999</v>
      </c>
      <c r="L64">
        <v>0.86</v>
      </c>
      <c r="M64">
        <v>1.105</v>
      </c>
    </row>
    <row r="65" spans="1:13" x14ac:dyDescent="0.2">
      <c r="A65">
        <v>588.82100000000003</v>
      </c>
      <c r="D65">
        <v>0.82779146800000003</v>
      </c>
      <c r="E65">
        <v>487.42099999999999</v>
      </c>
      <c r="F65">
        <v>104.783</v>
      </c>
      <c r="G65">
        <v>382.63799999999998</v>
      </c>
      <c r="I65">
        <v>484.03800000000001</v>
      </c>
      <c r="K65">
        <v>402.31900000000002</v>
      </c>
      <c r="L65">
        <v>0.83</v>
      </c>
      <c r="M65">
        <v>1.17</v>
      </c>
    </row>
    <row r="66" spans="1:13" x14ac:dyDescent="0.2">
      <c r="A66">
        <v>588.82100000000003</v>
      </c>
      <c r="D66">
        <v>0.83623376199999999</v>
      </c>
      <c r="E66">
        <v>492.392</v>
      </c>
      <c r="F66">
        <v>104.783</v>
      </c>
      <c r="G66">
        <v>387.60899999999998</v>
      </c>
      <c r="I66">
        <v>484.03800000000001</v>
      </c>
      <c r="K66">
        <v>385.12349999999998</v>
      </c>
      <c r="L66">
        <v>0.8</v>
      </c>
      <c r="M66">
        <v>1.2350000000000001</v>
      </c>
    </row>
    <row r="67" spans="1:13" x14ac:dyDescent="0.2">
      <c r="A67">
        <v>588.82100000000003</v>
      </c>
      <c r="D67">
        <v>0.87182012900000005</v>
      </c>
      <c r="E67">
        <v>513.346</v>
      </c>
      <c r="F67">
        <v>104.783</v>
      </c>
      <c r="G67">
        <v>408.56299999999999</v>
      </c>
      <c r="I67">
        <v>484.03800000000001</v>
      </c>
      <c r="K67">
        <v>398.08600000000001</v>
      </c>
      <c r="L67">
        <v>0.82</v>
      </c>
      <c r="M67">
        <v>1.3</v>
      </c>
    </row>
    <row r="68" spans="1:13" x14ac:dyDescent="0.2">
      <c r="A68">
        <v>588.82100000000003</v>
      </c>
      <c r="D68">
        <v>0.912462361</v>
      </c>
      <c r="E68">
        <v>537.27700000000004</v>
      </c>
      <c r="F68">
        <v>104.783</v>
      </c>
      <c r="G68">
        <v>432.49400000000003</v>
      </c>
      <c r="I68">
        <v>484.03800000000001</v>
      </c>
      <c r="K68">
        <v>420.52850000000001</v>
      </c>
      <c r="L68">
        <v>0.87</v>
      </c>
      <c r="M68">
        <v>1.365</v>
      </c>
    </row>
    <row r="69" spans="1:13" x14ac:dyDescent="0.2">
      <c r="A69">
        <v>588.82100000000003</v>
      </c>
      <c r="D69">
        <v>0.89293180800000005</v>
      </c>
      <c r="E69">
        <v>525.77700000000004</v>
      </c>
      <c r="F69">
        <v>104.783</v>
      </c>
      <c r="G69">
        <v>420.99400000000003</v>
      </c>
      <c r="I69">
        <v>484.03800000000001</v>
      </c>
      <c r="K69">
        <v>426.74400000000003</v>
      </c>
      <c r="L69">
        <v>0.88</v>
      </c>
      <c r="M69">
        <v>1.43</v>
      </c>
    </row>
    <row r="70" spans="1:13" x14ac:dyDescent="0.2">
      <c r="A70">
        <v>588.82100000000003</v>
      </c>
      <c r="D70">
        <v>0.92421465899999999</v>
      </c>
      <c r="E70">
        <v>544.197</v>
      </c>
      <c r="F70">
        <v>104.783</v>
      </c>
      <c r="G70">
        <v>439.41399999999999</v>
      </c>
      <c r="I70">
        <v>484.03800000000001</v>
      </c>
      <c r="K70">
        <v>430.20400000000001</v>
      </c>
      <c r="L70">
        <v>0.89</v>
      </c>
      <c r="M70">
        <v>1.4950000000000001</v>
      </c>
    </row>
    <row r="71" spans="1:13" x14ac:dyDescent="0.2">
      <c r="A71">
        <v>588.82100000000003</v>
      </c>
      <c r="D71">
        <v>0.99787032099999995</v>
      </c>
      <c r="E71">
        <v>587.56700000000001</v>
      </c>
      <c r="F71">
        <v>104.783</v>
      </c>
      <c r="G71">
        <v>482.78399999999999</v>
      </c>
      <c r="I71">
        <v>484.03800000000001</v>
      </c>
      <c r="K71">
        <v>461.09899999999999</v>
      </c>
      <c r="L71">
        <v>0.95</v>
      </c>
      <c r="M71">
        <v>1.56</v>
      </c>
    </row>
    <row r="72" spans="1:13" x14ac:dyDescent="0.2">
      <c r="A72">
        <v>588.82100000000003</v>
      </c>
      <c r="D72">
        <v>1.087461215</v>
      </c>
      <c r="E72">
        <v>640.32000000000005</v>
      </c>
      <c r="F72">
        <v>104.783</v>
      </c>
      <c r="G72">
        <v>535.53700000000003</v>
      </c>
      <c r="I72">
        <v>484.03800000000001</v>
      </c>
      <c r="K72">
        <v>509.16050000000001</v>
      </c>
      <c r="L72">
        <v>1.05</v>
      </c>
      <c r="M72">
        <v>1.625</v>
      </c>
    </row>
    <row r="73" spans="1:13" x14ac:dyDescent="0.2">
      <c r="A73">
        <v>588.82100000000003</v>
      </c>
      <c r="D73">
        <v>1.175506648</v>
      </c>
      <c r="E73">
        <v>692.16300000000001</v>
      </c>
      <c r="F73">
        <v>104.783</v>
      </c>
      <c r="G73">
        <v>587.38</v>
      </c>
      <c r="I73">
        <v>484.03800000000001</v>
      </c>
      <c r="K73">
        <v>561.45849999999996</v>
      </c>
      <c r="L73">
        <v>1.1599999999999999</v>
      </c>
      <c r="M73">
        <v>1.69</v>
      </c>
    </row>
    <row r="74" spans="1:13" x14ac:dyDescent="0.2">
      <c r="A74">
        <v>588.82100000000003</v>
      </c>
      <c r="D74">
        <v>1.222057298</v>
      </c>
      <c r="E74">
        <v>719.57299999999998</v>
      </c>
      <c r="F74">
        <v>104.783</v>
      </c>
      <c r="G74">
        <v>614.79</v>
      </c>
      <c r="I74">
        <v>484.03800000000001</v>
      </c>
      <c r="K74">
        <v>601.08500000000004</v>
      </c>
      <c r="L74">
        <v>1.24</v>
      </c>
      <c r="M74">
        <v>1.7549999999999999</v>
      </c>
    </row>
    <row r="75" spans="1:13" x14ac:dyDescent="0.2">
      <c r="A75">
        <v>588.82100000000003</v>
      </c>
      <c r="D75">
        <v>1.186447155</v>
      </c>
      <c r="E75">
        <v>698.60500000000002</v>
      </c>
      <c r="F75">
        <v>104.783</v>
      </c>
      <c r="G75">
        <v>593.822</v>
      </c>
      <c r="I75">
        <v>484.03800000000001</v>
      </c>
      <c r="K75">
        <v>604.30600000000004</v>
      </c>
      <c r="L75">
        <v>1.25</v>
      </c>
      <c r="M75">
        <v>1.82</v>
      </c>
    </row>
    <row r="76" spans="1:13" x14ac:dyDescent="0.2">
      <c r="A76">
        <v>588.82100000000003</v>
      </c>
      <c r="D76">
        <v>1.14293478</v>
      </c>
      <c r="E76">
        <v>672.98400000000004</v>
      </c>
      <c r="F76">
        <v>104.783</v>
      </c>
      <c r="G76">
        <v>568.20100000000002</v>
      </c>
      <c r="I76">
        <v>484.03800000000001</v>
      </c>
      <c r="K76">
        <v>581.01149999999996</v>
      </c>
      <c r="L76">
        <v>1.2</v>
      </c>
      <c r="M76">
        <v>1.885</v>
      </c>
    </row>
    <row r="77" spans="1:13" x14ac:dyDescent="0.2">
      <c r="A77">
        <v>588.82100000000003</v>
      </c>
      <c r="D77">
        <v>1.019525459</v>
      </c>
      <c r="E77">
        <v>600.31799999999998</v>
      </c>
      <c r="F77">
        <v>104.783</v>
      </c>
      <c r="G77">
        <v>495.53500000000003</v>
      </c>
      <c r="I77">
        <v>484.03800000000001</v>
      </c>
      <c r="K77">
        <v>531.86800000000005</v>
      </c>
      <c r="L77">
        <v>1.1000000000000001</v>
      </c>
      <c r="M77">
        <v>1.95</v>
      </c>
    </row>
    <row r="78" spans="1:13" x14ac:dyDescent="0.2">
      <c r="A78">
        <v>588.82100000000003</v>
      </c>
      <c r="D78">
        <v>0.97823786899999998</v>
      </c>
      <c r="E78">
        <v>576.00699999999995</v>
      </c>
      <c r="F78">
        <v>104.783</v>
      </c>
      <c r="G78">
        <v>471.22399999999999</v>
      </c>
      <c r="I78">
        <v>484.03800000000001</v>
      </c>
      <c r="K78">
        <v>483.37950000000001</v>
      </c>
      <c r="L78">
        <v>1</v>
      </c>
      <c r="M78">
        <v>2.0150000000000001</v>
      </c>
    </row>
    <row r="79" spans="1:13" x14ac:dyDescent="0.2">
      <c r="A79">
        <v>588.82100000000003</v>
      </c>
      <c r="D79">
        <v>0.90898931900000002</v>
      </c>
      <c r="E79">
        <v>535.23199999999997</v>
      </c>
      <c r="F79">
        <v>104.783</v>
      </c>
      <c r="G79">
        <v>430.44900000000001</v>
      </c>
      <c r="I79">
        <v>484.03800000000001</v>
      </c>
      <c r="K79">
        <v>450.8365</v>
      </c>
      <c r="L79">
        <v>0.93</v>
      </c>
      <c r="M79">
        <v>2.08</v>
      </c>
    </row>
    <row r="80" spans="1:13" x14ac:dyDescent="0.2">
      <c r="A80">
        <v>588.82100000000003</v>
      </c>
      <c r="D80">
        <v>0.96633272299999995</v>
      </c>
      <c r="E80">
        <v>568.99699999999996</v>
      </c>
      <c r="F80">
        <v>104.783</v>
      </c>
      <c r="G80">
        <v>464.214</v>
      </c>
      <c r="I80">
        <v>484.03800000000001</v>
      </c>
      <c r="K80">
        <v>447.33150000000001</v>
      </c>
      <c r="L80">
        <v>0.92</v>
      </c>
      <c r="M80">
        <v>2.145</v>
      </c>
    </row>
    <row r="81" spans="1:13" x14ac:dyDescent="0.2">
      <c r="A81">
        <v>588.82100000000003</v>
      </c>
      <c r="D81">
        <v>0.983533196</v>
      </c>
      <c r="E81">
        <v>579.125</v>
      </c>
      <c r="F81">
        <v>104.783</v>
      </c>
      <c r="G81">
        <v>474.34199999999998</v>
      </c>
      <c r="I81">
        <v>484.03800000000001</v>
      </c>
      <c r="K81">
        <v>469.27800000000002</v>
      </c>
      <c r="L81">
        <v>0.97</v>
      </c>
      <c r="M81">
        <v>2.21</v>
      </c>
    </row>
    <row r="82" spans="1:13" x14ac:dyDescent="0.2">
      <c r="A82">
        <v>588.82100000000003</v>
      </c>
      <c r="D82">
        <v>0.90596802799999998</v>
      </c>
      <c r="E82">
        <v>533.45299999999997</v>
      </c>
      <c r="F82">
        <v>104.783</v>
      </c>
      <c r="G82">
        <v>428.67</v>
      </c>
      <c r="I82">
        <v>484.03800000000001</v>
      </c>
      <c r="K82">
        <v>451.50599999999997</v>
      </c>
      <c r="L82">
        <v>0.93</v>
      </c>
      <c r="M82">
        <v>2.2749999999999999</v>
      </c>
    </row>
    <row r="83" spans="1:13" x14ac:dyDescent="0.2">
      <c r="A83">
        <v>588.82100000000003</v>
      </c>
      <c r="D83">
        <v>0.96370713699999999</v>
      </c>
      <c r="E83">
        <v>567.45100000000002</v>
      </c>
      <c r="F83">
        <v>104.783</v>
      </c>
      <c r="G83">
        <v>462.66800000000001</v>
      </c>
      <c r="I83">
        <v>484.03800000000001</v>
      </c>
      <c r="K83">
        <v>445.66899999999998</v>
      </c>
      <c r="L83">
        <v>0.92</v>
      </c>
      <c r="M83">
        <v>2.34</v>
      </c>
    </row>
    <row r="84" spans="1:13" x14ac:dyDescent="0.2">
      <c r="A84">
        <v>588.82100000000003</v>
      </c>
      <c r="D84">
        <v>0.98561702100000004</v>
      </c>
      <c r="E84">
        <v>580.35199999999998</v>
      </c>
      <c r="F84">
        <v>104.783</v>
      </c>
      <c r="G84">
        <v>475.56900000000002</v>
      </c>
      <c r="I84">
        <v>484.03800000000001</v>
      </c>
      <c r="K84">
        <v>469.11849999999998</v>
      </c>
      <c r="L84">
        <v>0.97</v>
      </c>
      <c r="M84">
        <v>2.4049999999999998</v>
      </c>
    </row>
    <row r="85" spans="1:13" x14ac:dyDescent="0.2">
      <c r="A85">
        <v>588.82100000000003</v>
      </c>
      <c r="D85">
        <v>0.92442694800000003</v>
      </c>
      <c r="E85">
        <v>544.322</v>
      </c>
      <c r="F85">
        <v>104.783</v>
      </c>
      <c r="G85">
        <v>439.53899999999999</v>
      </c>
      <c r="I85">
        <v>484.03800000000001</v>
      </c>
      <c r="K85">
        <v>457.55399999999997</v>
      </c>
      <c r="L85">
        <v>0.95</v>
      </c>
      <c r="M85">
        <v>2.4700000000000002</v>
      </c>
    </row>
    <row r="86" spans="1:13" x14ac:dyDescent="0.2">
      <c r="A86">
        <v>588.82100000000003</v>
      </c>
      <c r="D86">
        <v>0.86846596799999998</v>
      </c>
      <c r="E86">
        <v>511.37099999999998</v>
      </c>
      <c r="F86">
        <v>104.783</v>
      </c>
      <c r="G86">
        <v>406.58800000000002</v>
      </c>
      <c r="I86">
        <v>484.03800000000001</v>
      </c>
      <c r="K86">
        <v>423.06349999999998</v>
      </c>
      <c r="L86">
        <v>0.87</v>
      </c>
      <c r="M86">
        <v>2.5350000000000001</v>
      </c>
    </row>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9153D-8A3B-5647-9F95-7F568B56FD7D}">
  <dimension ref="A1:L134"/>
  <sheetViews>
    <sheetView topLeftCell="A71" workbookViewId="0">
      <selection activeCell="R107" sqref="R107"/>
    </sheetView>
  </sheetViews>
  <sheetFormatPr baseColWidth="10" defaultRowHeight="16" x14ac:dyDescent="0.2"/>
  <sheetData>
    <row r="1" spans="1:12" x14ac:dyDescent="0.2">
      <c r="A1" s="2" t="s">
        <v>2871</v>
      </c>
    </row>
    <row r="3" spans="1:12" x14ac:dyDescent="0.2">
      <c r="A3" t="s">
        <v>2437</v>
      </c>
    </row>
    <row r="5" spans="1:12" x14ac:dyDescent="0.2">
      <c r="A5" s="1"/>
      <c r="B5" s="1"/>
      <c r="C5" s="1"/>
      <c r="D5" s="1"/>
      <c r="E5" s="1"/>
      <c r="F5" s="1"/>
      <c r="G5" s="1"/>
      <c r="H5" s="1" t="s">
        <v>1410</v>
      </c>
      <c r="I5" s="1"/>
      <c r="J5" s="1"/>
      <c r="K5" s="1"/>
      <c r="L5" s="1"/>
    </row>
    <row r="6" spans="1:12" x14ac:dyDescent="0.2">
      <c r="A6" s="1" t="s">
        <v>2872</v>
      </c>
      <c r="B6" s="1" t="s">
        <v>2873</v>
      </c>
      <c r="C6" s="1"/>
      <c r="D6" s="1"/>
      <c r="E6" s="1"/>
      <c r="F6" s="1"/>
      <c r="G6" s="1"/>
      <c r="H6" s="8">
        <v>113.137</v>
      </c>
      <c r="I6" s="1"/>
      <c r="J6" s="1"/>
      <c r="K6" s="1"/>
      <c r="L6" s="1"/>
    </row>
    <row r="7" spans="1:12" x14ac:dyDescent="0.2">
      <c r="A7" s="1" t="s">
        <v>2874</v>
      </c>
      <c r="B7" s="1" t="s">
        <v>2875</v>
      </c>
      <c r="C7" s="1"/>
      <c r="D7" s="1"/>
      <c r="E7" s="1"/>
      <c r="F7" s="1"/>
      <c r="G7" s="1"/>
      <c r="H7" s="8">
        <v>0</v>
      </c>
      <c r="I7" s="1"/>
      <c r="J7" s="1" t="s">
        <v>410</v>
      </c>
      <c r="K7" s="1" t="s">
        <v>438</v>
      </c>
      <c r="L7" s="1"/>
    </row>
    <row r="8" spans="1:12" x14ac:dyDescent="0.2">
      <c r="A8" s="1" t="s">
        <v>2876</v>
      </c>
      <c r="B8" s="1" t="s">
        <v>2877</v>
      </c>
      <c r="C8" s="1"/>
      <c r="D8" s="1"/>
      <c r="E8" s="1"/>
      <c r="F8" s="1"/>
      <c r="G8" s="1"/>
      <c r="H8" s="8">
        <v>0</v>
      </c>
      <c r="I8" s="1"/>
      <c r="J8" s="1">
        <v>113.137</v>
      </c>
      <c r="K8" s="1">
        <v>0</v>
      </c>
      <c r="L8" s="1"/>
    </row>
    <row r="9" spans="1:12" x14ac:dyDescent="0.2">
      <c r="A9" s="1" t="s">
        <v>2878</v>
      </c>
      <c r="B9" s="1" t="s">
        <v>2879</v>
      </c>
      <c r="C9" s="1"/>
      <c r="D9" s="1"/>
      <c r="E9" s="1"/>
      <c r="F9" s="1"/>
      <c r="G9" s="1"/>
      <c r="H9" s="8">
        <v>113.36499999999999</v>
      </c>
      <c r="I9" s="1"/>
      <c r="J9" s="1">
        <v>0</v>
      </c>
      <c r="K9" s="1">
        <v>200.96199999999999</v>
      </c>
      <c r="L9" s="1"/>
    </row>
    <row r="10" spans="1:12" x14ac:dyDescent="0.2">
      <c r="A10" s="1" t="s">
        <v>2880</v>
      </c>
      <c r="B10" s="1" t="s">
        <v>2881</v>
      </c>
      <c r="C10" s="1"/>
      <c r="D10" s="1"/>
      <c r="E10" s="1"/>
      <c r="F10" s="1"/>
      <c r="G10" s="1"/>
      <c r="H10" s="8">
        <v>40.89</v>
      </c>
      <c r="I10" s="1"/>
      <c r="J10" s="1">
        <v>0</v>
      </c>
      <c r="K10" s="1">
        <v>197.83099999999999</v>
      </c>
      <c r="L10" s="1"/>
    </row>
    <row r="11" spans="1:12" x14ac:dyDescent="0.2">
      <c r="A11" s="1" t="s">
        <v>2882</v>
      </c>
      <c r="B11" s="1" t="s">
        <v>2883</v>
      </c>
      <c r="C11" s="1"/>
      <c r="D11" s="1"/>
      <c r="E11" s="1"/>
      <c r="F11" s="1"/>
      <c r="G11" s="1"/>
      <c r="H11" s="8">
        <v>211.292</v>
      </c>
      <c r="I11" s="1"/>
      <c r="J11" s="1">
        <v>113.36499999999999</v>
      </c>
      <c r="K11" s="1">
        <v>398.13400000000001</v>
      </c>
      <c r="L11" s="1"/>
    </row>
    <row r="12" spans="1:12" x14ac:dyDescent="0.2">
      <c r="A12" s="1" t="s">
        <v>2884</v>
      </c>
      <c r="B12" s="1" t="s">
        <v>2885</v>
      </c>
      <c r="C12" s="1"/>
      <c r="D12" s="1"/>
      <c r="E12" s="1"/>
      <c r="F12" s="1"/>
      <c r="G12" s="1"/>
      <c r="H12" s="8">
        <v>52.183</v>
      </c>
      <c r="I12" s="1"/>
      <c r="J12" s="1">
        <v>40.89</v>
      </c>
      <c r="K12" s="1">
        <v>167.74100000000001</v>
      </c>
      <c r="L12" s="1"/>
    </row>
    <row r="13" spans="1:12" x14ac:dyDescent="0.2">
      <c r="A13" s="1" t="s">
        <v>2120</v>
      </c>
      <c r="B13" s="1" t="s">
        <v>2886</v>
      </c>
      <c r="C13" s="1"/>
      <c r="D13" s="1"/>
      <c r="E13" s="1"/>
      <c r="F13" s="1"/>
      <c r="G13" s="1"/>
      <c r="H13" s="8">
        <v>62.944000000000003</v>
      </c>
      <c r="I13" s="1"/>
      <c r="J13" s="1">
        <v>211.292</v>
      </c>
      <c r="K13" s="1">
        <v>289.20499999999998</v>
      </c>
      <c r="L13" s="1"/>
    </row>
    <row r="14" spans="1:12" x14ac:dyDescent="0.2">
      <c r="A14" s="1" t="s">
        <v>2887</v>
      </c>
      <c r="B14" s="1" t="s">
        <v>2888</v>
      </c>
      <c r="C14" s="1"/>
      <c r="D14" s="1"/>
      <c r="E14" s="1"/>
      <c r="F14" s="1"/>
      <c r="G14" s="1"/>
      <c r="H14" s="8">
        <v>78.674000000000007</v>
      </c>
      <c r="I14" s="1"/>
      <c r="J14" s="1">
        <v>52.183</v>
      </c>
      <c r="K14" s="1">
        <v>131.75700000000001</v>
      </c>
      <c r="L14" s="1"/>
    </row>
    <row r="15" spans="1:12" x14ac:dyDescent="0.2">
      <c r="A15" s="1" t="s">
        <v>2889</v>
      </c>
      <c r="B15" s="1" t="s">
        <v>2890</v>
      </c>
      <c r="C15" s="1"/>
      <c r="D15" s="1"/>
      <c r="E15" s="1"/>
      <c r="F15" s="1"/>
      <c r="G15" s="1"/>
      <c r="H15" s="8">
        <v>16.603999999999999</v>
      </c>
      <c r="I15" s="1"/>
      <c r="J15" s="1">
        <v>62.944000000000003</v>
      </c>
      <c r="K15" s="1">
        <v>43.411999999999999</v>
      </c>
      <c r="L15" s="1"/>
    </row>
    <row r="16" spans="1:12" x14ac:dyDescent="0.2">
      <c r="A16" s="1" t="s">
        <v>2891</v>
      </c>
      <c r="B16" s="1" t="s">
        <v>2892</v>
      </c>
      <c r="C16" s="1"/>
      <c r="D16" s="1"/>
      <c r="E16" s="1"/>
      <c r="F16" s="1"/>
      <c r="G16" s="1"/>
      <c r="H16" s="8">
        <v>269.83800000000002</v>
      </c>
      <c r="I16" s="1"/>
      <c r="J16" s="1">
        <v>78.674000000000007</v>
      </c>
      <c r="K16" s="1">
        <v>86.19</v>
      </c>
      <c r="L16" s="1"/>
    </row>
    <row r="17" spans="1:12" x14ac:dyDescent="0.2">
      <c r="A17" s="1" t="s">
        <v>2893</v>
      </c>
      <c r="B17" s="1" t="s">
        <v>2894</v>
      </c>
      <c r="C17" s="1"/>
      <c r="D17" s="1"/>
      <c r="E17" s="1"/>
      <c r="F17" s="1"/>
      <c r="G17" s="1"/>
      <c r="H17" s="1">
        <v>0</v>
      </c>
      <c r="I17" s="1"/>
      <c r="J17" s="1">
        <v>16.603999999999999</v>
      </c>
      <c r="K17" s="1">
        <v>145.75</v>
      </c>
      <c r="L17" s="1"/>
    </row>
    <row r="18" spans="1:12" x14ac:dyDescent="0.2">
      <c r="A18" s="1" t="s">
        <v>2895</v>
      </c>
      <c r="B18" s="1" t="s">
        <v>2896</v>
      </c>
      <c r="C18" s="1"/>
      <c r="D18" s="1"/>
      <c r="E18" s="1"/>
      <c r="F18" s="1"/>
      <c r="G18" s="1"/>
      <c r="H18" s="1">
        <v>200.96199999999999</v>
      </c>
      <c r="I18" s="1"/>
      <c r="J18" s="1">
        <v>269.83800000000002</v>
      </c>
      <c r="K18" s="1">
        <v>100.982</v>
      </c>
      <c r="L18" s="1"/>
    </row>
    <row r="19" spans="1:12" x14ac:dyDescent="0.2">
      <c r="A19" s="1" t="s">
        <v>2897</v>
      </c>
      <c r="B19" s="1" t="s">
        <v>2898</v>
      </c>
      <c r="C19" s="1"/>
      <c r="D19" s="1"/>
      <c r="E19" s="1"/>
      <c r="F19" s="1"/>
      <c r="G19" s="1"/>
      <c r="H19" s="1">
        <v>197.83099999999999</v>
      </c>
      <c r="I19" s="1"/>
      <c r="J19" s="1">
        <v>318.548</v>
      </c>
      <c r="K19" s="1">
        <v>31.041</v>
      </c>
      <c r="L19" s="1"/>
    </row>
    <row r="20" spans="1:12" x14ac:dyDescent="0.2">
      <c r="A20" s="1" t="s">
        <v>2899</v>
      </c>
      <c r="B20" s="1" t="s">
        <v>2900</v>
      </c>
      <c r="C20" s="1"/>
      <c r="D20" s="1"/>
      <c r="E20" s="1"/>
      <c r="F20" s="1"/>
      <c r="G20" s="1"/>
      <c r="H20" s="1">
        <v>398.13400000000001</v>
      </c>
      <c r="I20" s="1"/>
      <c r="J20" s="1">
        <v>62.423999999999999</v>
      </c>
      <c r="K20" s="1">
        <v>250.28100000000001</v>
      </c>
      <c r="L20" s="1"/>
    </row>
    <row r="21" spans="1:12" x14ac:dyDescent="0.2">
      <c r="A21" s="1" t="s">
        <v>2901</v>
      </c>
      <c r="B21" s="1" t="s">
        <v>2902</v>
      </c>
      <c r="C21" s="1"/>
      <c r="D21" s="1"/>
      <c r="E21" s="1"/>
      <c r="F21" s="1"/>
      <c r="G21" s="1"/>
      <c r="H21" s="8">
        <v>318.548</v>
      </c>
      <c r="I21" s="1"/>
      <c r="J21" s="1">
        <v>22.574000000000002</v>
      </c>
      <c r="K21" s="1">
        <v>90.119</v>
      </c>
      <c r="L21" s="1"/>
    </row>
    <row r="22" spans="1:12" x14ac:dyDescent="0.2">
      <c r="A22" s="1" t="s">
        <v>2903</v>
      </c>
      <c r="B22" s="1" t="s">
        <v>2904</v>
      </c>
      <c r="C22" s="1"/>
      <c r="D22" s="1"/>
      <c r="E22" s="1"/>
      <c r="F22" s="1"/>
      <c r="G22" s="1"/>
      <c r="H22" s="1">
        <v>167.74100000000001</v>
      </c>
      <c r="I22" s="1"/>
      <c r="J22" s="1">
        <v>0</v>
      </c>
      <c r="K22" s="1">
        <v>81.361000000000004</v>
      </c>
      <c r="L22" s="1"/>
    </row>
    <row r="23" spans="1:12" x14ac:dyDescent="0.2">
      <c r="A23" s="1" t="s">
        <v>2905</v>
      </c>
      <c r="B23" s="1" t="s">
        <v>2906</v>
      </c>
      <c r="C23" s="1"/>
      <c r="D23" s="1"/>
      <c r="E23" s="1"/>
      <c r="F23" s="1"/>
      <c r="G23" s="1"/>
      <c r="H23" s="1">
        <v>289.20499999999998</v>
      </c>
      <c r="I23" s="1"/>
      <c r="J23" s="1">
        <v>183.05199999999999</v>
      </c>
      <c r="K23" s="1">
        <v>310.53800000000001</v>
      </c>
      <c r="L23" s="1"/>
    </row>
    <row r="24" spans="1:12" x14ac:dyDescent="0.2">
      <c r="A24" s="1" t="s">
        <v>2907</v>
      </c>
      <c r="B24" s="1" t="s">
        <v>2908</v>
      </c>
      <c r="C24" s="1"/>
      <c r="D24" s="1"/>
      <c r="E24" s="1"/>
      <c r="F24" s="1"/>
      <c r="G24" s="1"/>
      <c r="H24" s="1">
        <v>131.75700000000001</v>
      </c>
      <c r="I24" s="1"/>
      <c r="J24" s="1">
        <v>22.802</v>
      </c>
      <c r="K24" s="1">
        <v>102.249</v>
      </c>
      <c r="L24" s="1"/>
    </row>
    <row r="25" spans="1:12" x14ac:dyDescent="0.2">
      <c r="A25" s="1" t="s">
        <v>2909</v>
      </c>
      <c r="B25" s="1" t="s">
        <v>2910</v>
      </c>
      <c r="C25" s="1"/>
      <c r="D25" s="1"/>
      <c r="E25" s="1"/>
      <c r="F25" s="1"/>
      <c r="G25" s="1"/>
      <c r="H25" s="1">
        <v>43.411999999999999</v>
      </c>
      <c r="I25" s="1"/>
      <c r="J25" s="1">
        <v>140.959</v>
      </c>
      <c r="K25" s="1">
        <v>84.364999999999995</v>
      </c>
      <c r="L25" s="1"/>
    </row>
    <row r="26" spans="1:12" x14ac:dyDescent="0.2">
      <c r="A26" s="1" t="s">
        <v>2911</v>
      </c>
      <c r="B26" s="1" t="s">
        <v>2912</v>
      </c>
      <c r="C26" s="1"/>
      <c r="D26" s="1"/>
      <c r="E26" s="1"/>
      <c r="F26" s="1"/>
      <c r="G26" s="1"/>
      <c r="H26" s="8">
        <v>62.423999999999999</v>
      </c>
      <c r="I26" s="1"/>
      <c r="J26" s="1">
        <v>76.278000000000006</v>
      </c>
      <c r="K26" s="1">
        <v>65.034999999999997</v>
      </c>
      <c r="L26" s="1"/>
    </row>
    <row r="27" spans="1:12" x14ac:dyDescent="0.2">
      <c r="A27" s="1" t="s">
        <v>2913</v>
      </c>
      <c r="B27" s="1" t="s">
        <v>2914</v>
      </c>
      <c r="C27" s="1"/>
      <c r="D27" s="1"/>
      <c r="E27" s="1"/>
      <c r="F27" s="1"/>
      <c r="G27" s="1"/>
      <c r="H27" s="1">
        <v>86.19</v>
      </c>
      <c r="I27" s="1"/>
      <c r="J27" s="1">
        <v>126.395</v>
      </c>
      <c r="K27" s="1">
        <v>255.69300000000001</v>
      </c>
      <c r="L27" s="1"/>
    </row>
    <row r="28" spans="1:12" x14ac:dyDescent="0.2">
      <c r="A28" s="1" t="s">
        <v>2915</v>
      </c>
      <c r="B28" s="1" t="s">
        <v>2916</v>
      </c>
      <c r="C28" s="1"/>
      <c r="D28" s="1"/>
      <c r="E28" s="1"/>
      <c r="F28" s="1"/>
      <c r="G28" s="1"/>
      <c r="H28" s="8">
        <v>22.574000000000002</v>
      </c>
      <c r="I28" s="1"/>
      <c r="J28" s="1"/>
      <c r="K28" s="1"/>
      <c r="L28" s="1"/>
    </row>
    <row r="29" spans="1:12" x14ac:dyDescent="0.2">
      <c r="A29" s="1" t="s">
        <v>2917</v>
      </c>
      <c r="B29" s="1" t="s">
        <v>2918</v>
      </c>
      <c r="C29" s="1"/>
      <c r="D29" s="1"/>
      <c r="E29" s="1"/>
      <c r="F29" s="1"/>
      <c r="G29" s="1"/>
      <c r="H29" s="1">
        <v>145.75</v>
      </c>
      <c r="I29" s="1"/>
      <c r="J29" s="1"/>
      <c r="K29" s="1"/>
      <c r="L29" s="1"/>
    </row>
    <row r="30" spans="1:12" x14ac:dyDescent="0.2">
      <c r="A30" s="1" t="s">
        <v>2919</v>
      </c>
      <c r="B30" s="1" t="s">
        <v>2920</v>
      </c>
      <c r="C30" s="1"/>
      <c r="D30" s="1"/>
      <c r="E30" s="1"/>
      <c r="F30" s="1"/>
      <c r="G30" s="1"/>
      <c r="H30" s="1">
        <v>100.982</v>
      </c>
      <c r="I30" s="1"/>
      <c r="J30" s="1"/>
      <c r="K30" s="1"/>
      <c r="L30" s="1"/>
    </row>
    <row r="31" spans="1:12" x14ac:dyDescent="0.2">
      <c r="A31" s="1" t="s">
        <v>2921</v>
      </c>
      <c r="B31" s="1" t="s">
        <v>2922</v>
      </c>
      <c r="C31" s="1"/>
      <c r="D31" s="1"/>
      <c r="E31" s="1"/>
      <c r="F31" s="1"/>
      <c r="G31" s="1"/>
      <c r="H31" s="1">
        <v>31.041</v>
      </c>
      <c r="I31" s="1"/>
      <c r="J31" s="1" t="s">
        <v>2923</v>
      </c>
      <c r="K31" s="1"/>
      <c r="L31" s="1"/>
    </row>
    <row r="32" spans="1:12" x14ac:dyDescent="0.2">
      <c r="A32" s="1" t="s">
        <v>2924</v>
      </c>
      <c r="B32" s="1" t="s">
        <v>2925</v>
      </c>
      <c r="C32" s="1"/>
      <c r="D32" s="1"/>
      <c r="E32" s="1"/>
      <c r="F32" s="1"/>
      <c r="G32" s="1"/>
      <c r="H32" s="8">
        <v>0</v>
      </c>
      <c r="I32" s="1"/>
      <c r="J32" s="1"/>
      <c r="K32" s="1"/>
      <c r="L32" s="1"/>
    </row>
    <row r="33" spans="1:12" x14ac:dyDescent="0.2">
      <c r="A33" s="1" t="s">
        <v>2926</v>
      </c>
      <c r="B33" s="1" t="s">
        <v>2927</v>
      </c>
      <c r="C33" s="1"/>
      <c r="D33" s="1"/>
      <c r="E33" s="1"/>
      <c r="F33" s="1"/>
      <c r="G33" s="1"/>
      <c r="H33" s="1">
        <v>250.28100000000001</v>
      </c>
      <c r="I33" s="1"/>
      <c r="J33" s="1">
        <v>95.597949999999997</v>
      </c>
      <c r="K33" s="1">
        <v>151.63229999999999</v>
      </c>
      <c r="L33" s="1"/>
    </row>
    <row r="34" spans="1:12" x14ac:dyDescent="0.2">
      <c r="A34" s="1" t="s">
        <v>2928</v>
      </c>
      <c r="B34" s="1" t="s">
        <v>2929</v>
      </c>
      <c r="C34" s="1"/>
      <c r="D34" s="1"/>
      <c r="E34" s="1"/>
      <c r="F34" s="1"/>
      <c r="G34" s="1"/>
      <c r="H34" s="8">
        <v>183.05199999999999</v>
      </c>
      <c r="I34" s="1"/>
      <c r="J34" s="1"/>
      <c r="K34" s="1"/>
      <c r="L34" s="1"/>
    </row>
    <row r="35" spans="1:12" x14ac:dyDescent="0.2">
      <c r="A35" s="1" t="s">
        <v>2930</v>
      </c>
      <c r="B35" s="1" t="s">
        <v>2931</v>
      </c>
      <c r="C35" s="1"/>
      <c r="D35" s="1"/>
      <c r="E35" s="1"/>
      <c r="F35" s="1"/>
      <c r="G35" s="1"/>
      <c r="H35" s="8">
        <v>22.802</v>
      </c>
      <c r="I35" s="1"/>
      <c r="J35" s="1"/>
      <c r="K35" s="1"/>
      <c r="L35" s="1"/>
    </row>
    <row r="36" spans="1:12" x14ac:dyDescent="0.2">
      <c r="A36" s="1" t="s">
        <v>1020</v>
      </c>
      <c r="B36" s="1" t="s">
        <v>2932</v>
      </c>
      <c r="C36" s="1"/>
      <c r="D36" s="1"/>
      <c r="E36" s="1"/>
      <c r="F36" s="1"/>
      <c r="G36" s="1"/>
      <c r="H36" s="8">
        <v>140.959</v>
      </c>
      <c r="I36" s="1"/>
      <c r="J36" s="1" t="s">
        <v>2933</v>
      </c>
      <c r="K36" s="1"/>
      <c r="L36" s="1"/>
    </row>
    <row r="37" spans="1:12" x14ac:dyDescent="0.2">
      <c r="A37" s="1" t="s">
        <v>2934</v>
      </c>
      <c r="B37" s="1" t="s">
        <v>2935</v>
      </c>
      <c r="C37" s="1"/>
      <c r="D37" s="1"/>
      <c r="E37" s="1"/>
      <c r="F37" s="1"/>
      <c r="G37" s="1"/>
      <c r="H37" s="1">
        <v>90.119</v>
      </c>
      <c r="I37" s="1"/>
      <c r="J37" s="1">
        <v>0.85</v>
      </c>
      <c r="K37" s="1">
        <v>0.95</v>
      </c>
      <c r="L37" s="1"/>
    </row>
    <row r="38" spans="1:12" x14ac:dyDescent="0.2">
      <c r="A38" s="1" t="s">
        <v>2936</v>
      </c>
      <c r="B38" s="1" t="s">
        <v>2937</v>
      </c>
      <c r="C38" s="1"/>
      <c r="D38" s="1"/>
      <c r="E38" s="1"/>
      <c r="F38" s="1"/>
      <c r="G38" s="1"/>
      <c r="H38" s="1">
        <v>81.361000000000004</v>
      </c>
      <c r="I38" s="1"/>
      <c r="J38" s="1"/>
      <c r="K38" s="1"/>
      <c r="L38" s="1"/>
    </row>
    <row r="39" spans="1:12" x14ac:dyDescent="0.2">
      <c r="A39" s="1" t="s">
        <v>2938</v>
      </c>
      <c r="B39" s="1" t="s">
        <v>2939</v>
      </c>
      <c r="C39" s="1"/>
      <c r="D39" s="1"/>
      <c r="E39" s="1"/>
      <c r="F39" s="1"/>
      <c r="G39" s="1"/>
      <c r="H39" s="1">
        <v>310.53800000000001</v>
      </c>
      <c r="I39" s="1"/>
      <c r="J39" s="1"/>
      <c r="K39" s="1"/>
      <c r="L39" s="1"/>
    </row>
    <row r="40" spans="1:12" x14ac:dyDescent="0.2">
      <c r="A40" s="1" t="s">
        <v>2940</v>
      </c>
      <c r="B40" s="1" t="s">
        <v>2941</v>
      </c>
      <c r="C40" s="1"/>
      <c r="D40" s="1"/>
      <c r="E40" s="1"/>
      <c r="F40" s="1"/>
      <c r="G40" s="1"/>
      <c r="H40" s="8">
        <v>76.278000000000006</v>
      </c>
      <c r="I40" s="1"/>
      <c r="J40" s="1"/>
      <c r="K40" s="1"/>
      <c r="L40" s="1"/>
    </row>
    <row r="41" spans="1:12" x14ac:dyDescent="0.2">
      <c r="A41" s="1" t="s">
        <v>2942</v>
      </c>
      <c r="B41" s="1" t="s">
        <v>2943</v>
      </c>
      <c r="C41" s="1"/>
      <c r="D41" s="1"/>
      <c r="E41" s="1"/>
      <c r="F41" s="1"/>
      <c r="G41" s="1"/>
      <c r="H41" s="1">
        <v>102.249</v>
      </c>
      <c r="I41" s="1"/>
      <c r="J41" s="1"/>
      <c r="K41" s="1"/>
      <c r="L41" s="1"/>
    </row>
    <row r="42" spans="1:12" x14ac:dyDescent="0.2">
      <c r="A42" s="1" t="s">
        <v>2944</v>
      </c>
      <c r="B42" s="1" t="s">
        <v>2945</v>
      </c>
      <c r="C42" s="1"/>
      <c r="D42" s="1"/>
      <c r="E42" s="1"/>
      <c r="F42" s="1"/>
      <c r="G42" s="1"/>
      <c r="H42" s="1">
        <v>84.364999999999995</v>
      </c>
      <c r="I42" s="1"/>
      <c r="J42" s="1"/>
      <c r="K42" s="1"/>
      <c r="L42" s="1"/>
    </row>
    <row r="43" spans="1:12" x14ac:dyDescent="0.2">
      <c r="A43" s="1" t="s">
        <v>2946</v>
      </c>
      <c r="B43" s="1" t="s">
        <v>2947</v>
      </c>
      <c r="C43" s="1"/>
      <c r="D43" s="1"/>
      <c r="E43" s="1"/>
      <c r="F43" s="1"/>
      <c r="G43" s="1"/>
      <c r="H43" s="1">
        <v>65.034999999999997</v>
      </c>
      <c r="I43" s="1"/>
      <c r="J43" s="1"/>
      <c r="K43" s="1"/>
      <c r="L43" s="1"/>
    </row>
    <row r="44" spans="1:12" x14ac:dyDescent="0.2">
      <c r="A44" s="1" t="s">
        <v>2216</v>
      </c>
      <c r="B44" s="1" t="s">
        <v>2948</v>
      </c>
      <c r="C44" s="1"/>
      <c r="D44" s="1"/>
      <c r="E44" s="1"/>
      <c r="F44" s="1"/>
      <c r="G44" s="1"/>
      <c r="H44" s="8">
        <v>126.395</v>
      </c>
      <c r="I44" s="1"/>
      <c r="J44" s="1"/>
      <c r="K44" s="1"/>
      <c r="L44" s="1"/>
    </row>
    <row r="45" spans="1:12" x14ac:dyDescent="0.2">
      <c r="A45" s="1" t="s">
        <v>2949</v>
      </c>
      <c r="B45" s="1"/>
      <c r="C45" s="1"/>
      <c r="D45" s="1"/>
      <c r="E45" s="1"/>
      <c r="F45" s="1"/>
      <c r="G45" s="1"/>
      <c r="H45" s="1">
        <v>255.69300000000001</v>
      </c>
      <c r="I45" s="1"/>
      <c r="J45" s="1"/>
      <c r="K45" s="1"/>
      <c r="L45" s="1"/>
    </row>
    <row r="46" spans="1:12" x14ac:dyDescent="0.2">
      <c r="A46" s="1" t="s">
        <v>2950</v>
      </c>
      <c r="B46" s="1"/>
      <c r="C46" s="1"/>
      <c r="D46" s="1"/>
      <c r="E46" s="1"/>
      <c r="F46" s="1"/>
      <c r="G46" s="1"/>
      <c r="H46" s="1"/>
      <c r="I46" s="1"/>
      <c r="J46" s="1"/>
      <c r="K46" s="1"/>
      <c r="L46" s="1"/>
    </row>
    <row r="47" spans="1:12" x14ac:dyDescent="0.2">
      <c r="A47" s="1"/>
      <c r="B47" s="1"/>
      <c r="C47" s="1"/>
      <c r="D47" s="1"/>
      <c r="E47" s="1"/>
      <c r="F47" s="1"/>
      <c r="G47" s="1"/>
      <c r="H47" s="1"/>
      <c r="I47" s="1"/>
      <c r="J47" s="1"/>
      <c r="K47" s="1"/>
      <c r="L47" s="1"/>
    </row>
    <row r="48" spans="1:12" s="4" customFormat="1" x14ac:dyDescent="0.2"/>
    <row r="49" spans="1:10" s="19" customFormat="1" x14ac:dyDescent="0.2">
      <c r="A49" s="19" t="s">
        <v>2591</v>
      </c>
    </row>
    <row r="51" spans="1:10" x14ac:dyDescent="0.2">
      <c r="A51" t="s">
        <v>2951</v>
      </c>
      <c r="B51" t="s">
        <v>2952</v>
      </c>
      <c r="F51" s="9">
        <v>24.196999999999999</v>
      </c>
    </row>
    <row r="52" spans="1:10" x14ac:dyDescent="0.2">
      <c r="A52" t="s">
        <v>2953</v>
      </c>
      <c r="B52" t="s">
        <v>2954</v>
      </c>
      <c r="F52" s="9">
        <v>61.22</v>
      </c>
      <c r="I52" t="s">
        <v>410</v>
      </c>
      <c r="J52" t="s">
        <v>2955</v>
      </c>
    </row>
    <row r="53" spans="1:10" x14ac:dyDescent="0.2">
      <c r="A53" t="s">
        <v>2956</v>
      </c>
      <c r="B53" t="s">
        <v>2957</v>
      </c>
      <c r="F53" s="9">
        <v>702.86699999999996</v>
      </c>
      <c r="I53">
        <v>24.196999999999999</v>
      </c>
      <c r="J53">
        <v>65.960999999999999</v>
      </c>
    </row>
    <row r="54" spans="1:10" x14ac:dyDescent="0.2">
      <c r="A54" t="s">
        <v>2958</v>
      </c>
      <c r="B54" t="s">
        <v>2959</v>
      </c>
      <c r="F54" s="9">
        <v>313.77</v>
      </c>
      <c r="I54">
        <v>61.22</v>
      </c>
      <c r="J54">
        <v>177.52600000000001</v>
      </c>
    </row>
    <row r="55" spans="1:10" x14ac:dyDescent="0.2">
      <c r="A55" t="s">
        <v>2960</v>
      </c>
      <c r="B55" t="s">
        <v>2961</v>
      </c>
      <c r="F55" s="9">
        <v>0</v>
      </c>
      <c r="I55">
        <v>702.86699999999996</v>
      </c>
      <c r="J55">
        <v>561.84500000000003</v>
      </c>
    </row>
    <row r="56" spans="1:10" x14ac:dyDescent="0.2">
      <c r="A56" t="s">
        <v>2962</v>
      </c>
      <c r="B56" t="s">
        <v>2963</v>
      </c>
      <c r="F56" s="9">
        <v>92.831999999999994</v>
      </c>
      <c r="I56">
        <v>313.77</v>
      </c>
      <c r="J56">
        <v>377.233</v>
      </c>
    </row>
    <row r="57" spans="1:10" x14ac:dyDescent="0.2">
      <c r="A57" t="s">
        <v>2964</v>
      </c>
      <c r="B57" t="s">
        <v>2965</v>
      </c>
      <c r="F57" s="9">
        <v>456.43900000000002</v>
      </c>
      <c r="I57">
        <v>0</v>
      </c>
      <c r="J57">
        <v>801.89700000000005</v>
      </c>
    </row>
    <row r="58" spans="1:10" x14ac:dyDescent="0.2">
      <c r="A58" t="s">
        <v>2966</v>
      </c>
      <c r="B58" t="s">
        <v>2967</v>
      </c>
      <c r="F58" s="9">
        <v>443.79</v>
      </c>
      <c r="I58">
        <v>92.831999999999994</v>
      </c>
      <c r="J58">
        <v>758.81399999999996</v>
      </c>
    </row>
    <row r="59" spans="1:10" x14ac:dyDescent="0.2">
      <c r="A59" t="s">
        <v>2968</v>
      </c>
      <c r="B59" t="s">
        <v>2969</v>
      </c>
      <c r="F59" s="9">
        <v>312.52699999999999</v>
      </c>
      <c r="I59">
        <v>456.43900000000002</v>
      </c>
      <c r="J59">
        <v>62.323</v>
      </c>
    </row>
    <row r="60" spans="1:10" x14ac:dyDescent="0.2">
      <c r="A60" t="s">
        <v>2970</v>
      </c>
      <c r="B60" t="s">
        <v>2971</v>
      </c>
      <c r="F60">
        <v>65.960999999999999</v>
      </c>
      <c r="I60">
        <v>443.79</v>
      </c>
      <c r="J60">
        <v>375.44600000000003</v>
      </c>
    </row>
    <row r="61" spans="1:10" x14ac:dyDescent="0.2">
      <c r="A61" t="s">
        <v>2972</v>
      </c>
      <c r="B61" t="s">
        <v>2973</v>
      </c>
      <c r="F61" s="9">
        <v>51.662999999999997</v>
      </c>
      <c r="I61">
        <v>312.52699999999999</v>
      </c>
      <c r="J61">
        <v>0</v>
      </c>
    </row>
    <row r="62" spans="1:10" x14ac:dyDescent="0.2">
      <c r="A62" t="s">
        <v>2974</v>
      </c>
      <c r="B62" t="s">
        <v>2975</v>
      </c>
      <c r="F62">
        <v>177.52600000000001</v>
      </c>
      <c r="I62">
        <v>51.662999999999997</v>
      </c>
      <c r="J62">
        <v>193.38200000000001</v>
      </c>
    </row>
    <row r="63" spans="1:10" x14ac:dyDescent="0.2">
      <c r="A63" t="s">
        <v>2976</v>
      </c>
      <c r="B63" t="s">
        <v>2977</v>
      </c>
      <c r="F63">
        <v>561.84500000000003</v>
      </c>
      <c r="I63">
        <v>337.95400000000001</v>
      </c>
      <c r="J63">
        <v>142.83500000000001</v>
      </c>
    </row>
    <row r="64" spans="1:10" x14ac:dyDescent="0.2">
      <c r="A64" t="s">
        <v>2978</v>
      </c>
      <c r="B64" t="s">
        <v>2979</v>
      </c>
      <c r="F64" s="9">
        <v>337.95400000000001</v>
      </c>
      <c r="I64">
        <v>33.259</v>
      </c>
      <c r="J64">
        <v>136.256</v>
      </c>
    </row>
    <row r="65" spans="1:10" x14ac:dyDescent="0.2">
      <c r="A65" t="s">
        <v>2980</v>
      </c>
      <c r="B65" t="s">
        <v>2981</v>
      </c>
      <c r="F65">
        <v>377.233</v>
      </c>
      <c r="I65">
        <v>73.248999999999995</v>
      </c>
      <c r="J65">
        <v>148.221</v>
      </c>
    </row>
    <row r="66" spans="1:10" x14ac:dyDescent="0.2">
      <c r="A66" t="s">
        <v>2982</v>
      </c>
      <c r="B66" t="s">
        <v>2983</v>
      </c>
      <c r="F66" s="9">
        <v>33.259</v>
      </c>
      <c r="I66">
        <v>386.46100000000001</v>
      </c>
      <c r="J66">
        <v>96.305000000000007</v>
      </c>
    </row>
    <row r="67" spans="1:10" x14ac:dyDescent="0.2">
      <c r="A67" t="s">
        <v>2915</v>
      </c>
      <c r="B67" t="s">
        <v>2984</v>
      </c>
      <c r="F67" s="9">
        <v>73.248999999999995</v>
      </c>
      <c r="I67">
        <v>0</v>
      </c>
      <c r="J67">
        <v>337.48500000000001</v>
      </c>
    </row>
    <row r="68" spans="1:10" x14ac:dyDescent="0.2">
      <c r="A68" t="s">
        <v>2985</v>
      </c>
      <c r="B68" t="s">
        <v>2986</v>
      </c>
      <c r="F68">
        <v>801.89700000000005</v>
      </c>
      <c r="I68">
        <v>176.86699999999999</v>
      </c>
      <c r="J68">
        <v>184.358</v>
      </c>
    </row>
    <row r="69" spans="1:10" x14ac:dyDescent="0.2">
      <c r="A69" t="s">
        <v>2987</v>
      </c>
      <c r="B69" t="s">
        <v>2988</v>
      </c>
      <c r="F69" s="9">
        <v>386.46100000000001</v>
      </c>
      <c r="I69">
        <v>304.80799999999999</v>
      </c>
      <c r="J69">
        <v>126.97799999999999</v>
      </c>
    </row>
    <row r="70" spans="1:10" x14ac:dyDescent="0.2">
      <c r="A70" t="s">
        <v>2989</v>
      </c>
      <c r="B70" t="s">
        <v>2990</v>
      </c>
      <c r="F70">
        <v>758.81399999999996</v>
      </c>
      <c r="I70">
        <v>260.10399999999998</v>
      </c>
      <c r="J70">
        <v>69.230999999999995</v>
      </c>
    </row>
    <row r="71" spans="1:10" x14ac:dyDescent="0.2">
      <c r="A71" t="s">
        <v>2991</v>
      </c>
      <c r="B71" t="s">
        <v>2992</v>
      </c>
      <c r="F71">
        <v>62.323</v>
      </c>
      <c r="I71">
        <v>270.96600000000001</v>
      </c>
      <c r="J71">
        <v>275.46600000000001</v>
      </c>
    </row>
    <row r="72" spans="1:10" x14ac:dyDescent="0.2">
      <c r="A72" t="s">
        <v>2993</v>
      </c>
      <c r="B72" t="s">
        <v>2994</v>
      </c>
      <c r="F72">
        <v>375.44600000000003</v>
      </c>
      <c r="I72">
        <v>236.465</v>
      </c>
      <c r="J72">
        <v>692.94200000000001</v>
      </c>
    </row>
    <row r="73" spans="1:10" x14ac:dyDescent="0.2">
      <c r="A73" t="s">
        <v>2995</v>
      </c>
      <c r="B73" t="s">
        <v>2996</v>
      </c>
      <c r="F73">
        <v>0</v>
      </c>
    </row>
    <row r="74" spans="1:10" x14ac:dyDescent="0.2">
      <c r="A74" t="s">
        <v>2997</v>
      </c>
      <c r="B74" t="s">
        <v>2998</v>
      </c>
      <c r="F74">
        <v>193.38200000000001</v>
      </c>
    </row>
    <row r="75" spans="1:10" x14ac:dyDescent="0.2">
      <c r="A75" t="s">
        <v>2172</v>
      </c>
      <c r="B75" t="s">
        <v>2999</v>
      </c>
      <c r="F75" s="9">
        <v>0</v>
      </c>
    </row>
    <row r="76" spans="1:10" x14ac:dyDescent="0.2">
      <c r="A76" t="s">
        <v>2928</v>
      </c>
      <c r="B76" t="s">
        <v>3000</v>
      </c>
      <c r="F76" s="9">
        <v>176.86699999999999</v>
      </c>
    </row>
    <row r="77" spans="1:10" x14ac:dyDescent="0.2">
      <c r="A77" t="s">
        <v>3001</v>
      </c>
      <c r="B77" t="s">
        <v>3002</v>
      </c>
      <c r="F77">
        <v>142.83500000000001</v>
      </c>
      <c r="I77" t="s">
        <v>2933</v>
      </c>
    </row>
    <row r="78" spans="1:10" x14ac:dyDescent="0.2">
      <c r="A78" t="s">
        <v>2930</v>
      </c>
      <c r="B78" t="s">
        <v>3003</v>
      </c>
      <c r="F78" s="9">
        <v>304.80799999999999</v>
      </c>
      <c r="I78">
        <f>18/20</f>
        <v>0.9</v>
      </c>
      <c r="J78">
        <f>19/20</f>
        <v>0.95</v>
      </c>
    </row>
    <row r="79" spans="1:10" x14ac:dyDescent="0.2">
      <c r="A79" t="s">
        <v>3004</v>
      </c>
      <c r="B79" t="s">
        <v>3005</v>
      </c>
      <c r="F79">
        <v>136.256</v>
      </c>
    </row>
    <row r="80" spans="1:10" x14ac:dyDescent="0.2">
      <c r="A80" t="s">
        <v>3006</v>
      </c>
      <c r="B80" t="s">
        <v>3007</v>
      </c>
      <c r="F80">
        <v>148.221</v>
      </c>
    </row>
    <row r="81" spans="1:10" x14ac:dyDescent="0.2">
      <c r="A81" t="s">
        <v>3008</v>
      </c>
      <c r="B81" t="s">
        <v>3009</v>
      </c>
      <c r="F81" s="9">
        <v>260.10399999999998</v>
      </c>
    </row>
    <row r="82" spans="1:10" x14ac:dyDescent="0.2">
      <c r="A82" t="s">
        <v>3010</v>
      </c>
      <c r="B82" t="s">
        <v>3011</v>
      </c>
      <c r="F82">
        <v>96.305000000000007</v>
      </c>
    </row>
    <row r="83" spans="1:10" x14ac:dyDescent="0.2">
      <c r="A83" t="s">
        <v>3012</v>
      </c>
      <c r="B83" t="s">
        <v>3013</v>
      </c>
      <c r="F83">
        <v>337.48500000000001</v>
      </c>
    </row>
    <row r="84" spans="1:10" x14ac:dyDescent="0.2">
      <c r="A84" t="s">
        <v>2938</v>
      </c>
      <c r="B84" t="s">
        <v>3014</v>
      </c>
      <c r="F84">
        <v>184.358</v>
      </c>
    </row>
    <row r="85" spans="1:10" x14ac:dyDescent="0.2">
      <c r="A85" t="s">
        <v>3015</v>
      </c>
      <c r="B85" t="s">
        <v>3016</v>
      </c>
      <c r="F85" s="9">
        <v>270.96600000000001</v>
      </c>
    </row>
    <row r="86" spans="1:10" x14ac:dyDescent="0.2">
      <c r="A86" t="s">
        <v>3017</v>
      </c>
      <c r="B86" t="s">
        <v>3018</v>
      </c>
      <c r="F86">
        <v>126.97799999999999</v>
      </c>
    </row>
    <row r="87" spans="1:10" x14ac:dyDescent="0.2">
      <c r="A87" t="s">
        <v>3019</v>
      </c>
      <c r="B87" t="s">
        <v>3020</v>
      </c>
      <c r="F87">
        <v>69.230999999999995</v>
      </c>
    </row>
    <row r="88" spans="1:10" x14ac:dyDescent="0.2">
      <c r="A88" t="s">
        <v>3021</v>
      </c>
      <c r="B88" t="s">
        <v>3022</v>
      </c>
      <c r="F88">
        <v>275.46600000000001</v>
      </c>
    </row>
    <row r="89" spans="1:10" x14ac:dyDescent="0.2">
      <c r="A89" t="s">
        <v>3023</v>
      </c>
      <c r="B89" t="s">
        <v>3024</v>
      </c>
      <c r="F89" s="9">
        <v>236.465</v>
      </c>
    </row>
    <row r="90" spans="1:10" x14ac:dyDescent="0.2">
      <c r="A90" t="s">
        <v>3025</v>
      </c>
      <c r="B90" t="s">
        <v>3026</v>
      </c>
      <c r="F90">
        <v>692.94200000000001</v>
      </c>
    </row>
    <row r="92" spans="1:10" s="4" customFormat="1" x14ac:dyDescent="0.2"/>
    <row r="93" spans="1:10" x14ac:dyDescent="0.2">
      <c r="A93" t="s">
        <v>618</v>
      </c>
    </row>
    <row r="95" spans="1:10" x14ac:dyDescent="0.2">
      <c r="B95" t="s">
        <v>3027</v>
      </c>
      <c r="C95" t="s">
        <v>3028</v>
      </c>
      <c r="F95" s="9">
        <v>227.46600000000001</v>
      </c>
    </row>
    <row r="96" spans="1:10" x14ac:dyDescent="0.2">
      <c r="B96" t="s">
        <v>3029</v>
      </c>
      <c r="C96" t="s">
        <v>3030</v>
      </c>
      <c r="F96">
        <v>0</v>
      </c>
      <c r="I96" t="s">
        <v>441</v>
      </c>
      <c r="J96" t="s">
        <v>2955</v>
      </c>
    </row>
    <row r="97" spans="2:10" x14ac:dyDescent="0.2">
      <c r="B97" t="s">
        <v>3031</v>
      </c>
      <c r="C97" t="s">
        <v>3032</v>
      </c>
      <c r="F97" s="9">
        <v>107.395</v>
      </c>
      <c r="I97">
        <v>227.46600000000001</v>
      </c>
      <c r="J97">
        <v>0</v>
      </c>
    </row>
    <row r="98" spans="2:10" x14ac:dyDescent="0.2">
      <c r="B98" t="s">
        <v>3033</v>
      </c>
      <c r="C98" t="s">
        <v>3034</v>
      </c>
      <c r="F98" s="9">
        <v>41.954000000000001</v>
      </c>
      <c r="I98">
        <v>107.395</v>
      </c>
      <c r="J98">
        <v>60.51</v>
      </c>
    </row>
    <row r="99" spans="2:10" x14ac:dyDescent="0.2">
      <c r="B99" t="s">
        <v>3035</v>
      </c>
      <c r="C99" t="s">
        <v>3036</v>
      </c>
      <c r="F99" s="9">
        <v>182.34299999999999</v>
      </c>
      <c r="I99">
        <v>41.954000000000001</v>
      </c>
      <c r="J99">
        <v>96.215999999999994</v>
      </c>
    </row>
    <row r="100" spans="2:10" x14ac:dyDescent="0.2">
      <c r="B100" t="s">
        <v>3037</v>
      </c>
      <c r="C100" t="s">
        <v>3038</v>
      </c>
      <c r="F100">
        <v>60.51</v>
      </c>
      <c r="I100">
        <v>182.34299999999999</v>
      </c>
      <c r="J100">
        <v>17.2</v>
      </c>
    </row>
    <row r="101" spans="2:10" x14ac:dyDescent="0.2">
      <c r="B101" t="s">
        <v>3039</v>
      </c>
      <c r="C101" t="s">
        <v>3040</v>
      </c>
      <c r="F101">
        <v>96.215999999999994</v>
      </c>
      <c r="I101">
        <v>0</v>
      </c>
      <c r="J101">
        <v>137.47300000000001</v>
      </c>
    </row>
    <row r="102" spans="2:10" x14ac:dyDescent="0.2">
      <c r="B102" t="s">
        <v>3041</v>
      </c>
      <c r="C102" t="s">
        <v>3042</v>
      </c>
      <c r="F102" s="9">
        <v>0</v>
      </c>
      <c r="I102">
        <v>62.537999999999997</v>
      </c>
      <c r="J102">
        <v>104.366</v>
      </c>
    </row>
    <row r="103" spans="2:10" x14ac:dyDescent="0.2">
      <c r="B103" t="s">
        <v>3043</v>
      </c>
      <c r="C103" t="s">
        <v>3044</v>
      </c>
      <c r="F103" s="9">
        <v>62.537999999999997</v>
      </c>
      <c r="I103">
        <v>158.65299999999999</v>
      </c>
      <c r="J103">
        <v>0</v>
      </c>
    </row>
    <row r="104" spans="2:10" x14ac:dyDescent="0.2">
      <c r="B104" t="s">
        <v>3045</v>
      </c>
      <c r="C104" t="s">
        <v>3046</v>
      </c>
      <c r="F104" s="9">
        <v>158.65299999999999</v>
      </c>
      <c r="I104">
        <v>82.834999999999994</v>
      </c>
      <c r="J104">
        <v>115.40600000000001</v>
      </c>
    </row>
    <row r="105" spans="2:10" x14ac:dyDescent="0.2">
      <c r="B105" t="s">
        <v>3047</v>
      </c>
      <c r="C105" t="s">
        <v>3048</v>
      </c>
      <c r="F105">
        <v>17.2</v>
      </c>
      <c r="I105">
        <v>93.971999999999994</v>
      </c>
      <c r="J105">
        <v>62.488</v>
      </c>
    </row>
    <row r="106" spans="2:10" x14ac:dyDescent="0.2">
      <c r="B106" t="s">
        <v>3049</v>
      </c>
      <c r="C106" t="s">
        <v>3050</v>
      </c>
      <c r="F106" s="9">
        <v>82.834999999999994</v>
      </c>
      <c r="I106">
        <v>37.923999999999999</v>
      </c>
      <c r="J106">
        <v>0</v>
      </c>
    </row>
    <row r="107" spans="2:10" x14ac:dyDescent="0.2">
      <c r="B107" t="s">
        <v>3051</v>
      </c>
      <c r="C107" t="s">
        <v>3052</v>
      </c>
      <c r="F107" s="9">
        <v>93.971999999999994</v>
      </c>
      <c r="I107">
        <v>31.7</v>
      </c>
      <c r="J107">
        <v>64.009</v>
      </c>
    </row>
    <row r="108" spans="2:10" x14ac:dyDescent="0.2">
      <c r="B108" t="s">
        <v>936</v>
      </c>
      <c r="C108" t="s">
        <v>3053</v>
      </c>
      <c r="F108" s="9">
        <v>37.923999999999999</v>
      </c>
      <c r="I108">
        <v>66.417000000000002</v>
      </c>
      <c r="J108">
        <v>87.317999999999998</v>
      </c>
    </row>
    <row r="109" spans="2:10" x14ac:dyDescent="0.2">
      <c r="B109" t="s">
        <v>3054</v>
      </c>
      <c r="C109" t="s">
        <v>3055</v>
      </c>
      <c r="F109">
        <v>137.47300000000001</v>
      </c>
      <c r="I109">
        <v>576.90300000000002</v>
      </c>
      <c r="J109">
        <v>119.145</v>
      </c>
    </row>
    <row r="110" spans="2:10" x14ac:dyDescent="0.2">
      <c r="B110" t="s">
        <v>3056</v>
      </c>
      <c r="C110" t="s">
        <v>3057</v>
      </c>
      <c r="F110">
        <v>104.366</v>
      </c>
      <c r="I110">
        <v>0</v>
      </c>
      <c r="J110">
        <v>0</v>
      </c>
    </row>
    <row r="111" spans="2:10" x14ac:dyDescent="0.2">
      <c r="B111" t="s">
        <v>3058</v>
      </c>
      <c r="C111" t="s">
        <v>3059</v>
      </c>
      <c r="F111">
        <v>0</v>
      </c>
      <c r="I111">
        <v>28.315999999999999</v>
      </c>
      <c r="J111">
        <v>0</v>
      </c>
    </row>
    <row r="112" spans="2:10" x14ac:dyDescent="0.2">
      <c r="B112" t="s">
        <v>3060</v>
      </c>
      <c r="C112" t="s">
        <v>3061</v>
      </c>
      <c r="F112">
        <v>115.40600000000001</v>
      </c>
      <c r="I112">
        <v>0</v>
      </c>
      <c r="J112">
        <v>47.506</v>
      </c>
    </row>
    <row r="113" spans="2:10" x14ac:dyDescent="0.2">
      <c r="B113" t="s">
        <v>3062</v>
      </c>
      <c r="C113" t="s">
        <v>3063</v>
      </c>
      <c r="F113">
        <v>62.488</v>
      </c>
      <c r="I113">
        <v>0</v>
      </c>
      <c r="J113">
        <v>41.548999999999999</v>
      </c>
    </row>
    <row r="114" spans="2:10" x14ac:dyDescent="0.2">
      <c r="B114" t="s">
        <v>2978</v>
      </c>
      <c r="C114" t="s">
        <v>3064</v>
      </c>
      <c r="F114" s="9">
        <v>31.7</v>
      </c>
      <c r="I114">
        <v>0</v>
      </c>
      <c r="J114">
        <v>129.399</v>
      </c>
    </row>
    <row r="115" spans="2:10" x14ac:dyDescent="0.2">
      <c r="B115" t="s">
        <v>3065</v>
      </c>
      <c r="C115" t="s">
        <v>3066</v>
      </c>
      <c r="F115" s="9">
        <v>66.417000000000002</v>
      </c>
      <c r="I115">
        <v>140.23599999999999</v>
      </c>
      <c r="J115">
        <v>140.654</v>
      </c>
    </row>
    <row r="116" spans="2:10" x14ac:dyDescent="0.2">
      <c r="B116" t="s">
        <v>3067</v>
      </c>
      <c r="C116" t="s">
        <v>3068</v>
      </c>
      <c r="F116">
        <v>0</v>
      </c>
      <c r="I116">
        <v>195.917</v>
      </c>
      <c r="J116">
        <v>249.07599999999999</v>
      </c>
    </row>
    <row r="117" spans="2:10" x14ac:dyDescent="0.2">
      <c r="B117" t="s">
        <v>3069</v>
      </c>
      <c r="C117" t="s">
        <v>3070</v>
      </c>
      <c r="F117">
        <v>64.009</v>
      </c>
    </row>
    <row r="118" spans="2:10" x14ac:dyDescent="0.2">
      <c r="B118" t="s">
        <v>3071</v>
      </c>
      <c r="C118" t="s">
        <v>3072</v>
      </c>
      <c r="F118" s="9">
        <v>576.90300000000002</v>
      </c>
    </row>
    <row r="119" spans="2:10" x14ac:dyDescent="0.2">
      <c r="B119" t="s">
        <v>3073</v>
      </c>
      <c r="C119" t="s">
        <v>3074</v>
      </c>
      <c r="F119" s="9">
        <v>0</v>
      </c>
    </row>
    <row r="120" spans="2:10" x14ac:dyDescent="0.2">
      <c r="B120" t="s">
        <v>3075</v>
      </c>
      <c r="C120" t="s">
        <v>3076</v>
      </c>
      <c r="F120">
        <v>87.317999999999998</v>
      </c>
    </row>
    <row r="121" spans="2:10" x14ac:dyDescent="0.2">
      <c r="B121" t="s">
        <v>3077</v>
      </c>
      <c r="C121" t="s">
        <v>3078</v>
      </c>
      <c r="F121" s="9">
        <v>28.315999999999999</v>
      </c>
      <c r="I121" t="s">
        <v>2933</v>
      </c>
    </row>
    <row r="122" spans="2:10" x14ac:dyDescent="0.2">
      <c r="B122" t="s">
        <v>3079</v>
      </c>
      <c r="C122" t="s">
        <v>3080</v>
      </c>
      <c r="F122">
        <v>119.145</v>
      </c>
      <c r="I122">
        <f>15/20</f>
        <v>0.75</v>
      </c>
      <c r="J122">
        <f>15/20</f>
        <v>0.75</v>
      </c>
    </row>
    <row r="123" spans="2:10" x14ac:dyDescent="0.2">
      <c r="B123" t="s">
        <v>3081</v>
      </c>
      <c r="C123" t="s">
        <v>3082</v>
      </c>
      <c r="F123">
        <v>0</v>
      </c>
    </row>
    <row r="124" spans="2:10" x14ac:dyDescent="0.2">
      <c r="B124" t="s">
        <v>3083</v>
      </c>
      <c r="C124" t="s">
        <v>3084</v>
      </c>
      <c r="F124">
        <v>0</v>
      </c>
    </row>
    <row r="125" spans="2:10" x14ac:dyDescent="0.2">
      <c r="B125" t="s">
        <v>3085</v>
      </c>
      <c r="C125" t="s">
        <v>3086</v>
      </c>
      <c r="F125">
        <v>47.506</v>
      </c>
    </row>
    <row r="126" spans="2:10" x14ac:dyDescent="0.2">
      <c r="B126" t="s">
        <v>3087</v>
      </c>
      <c r="C126" t="s">
        <v>3088</v>
      </c>
      <c r="F126" s="9">
        <v>0</v>
      </c>
    </row>
    <row r="127" spans="2:10" x14ac:dyDescent="0.2">
      <c r="B127" t="s">
        <v>3089</v>
      </c>
      <c r="C127" t="s">
        <v>3090</v>
      </c>
      <c r="F127">
        <v>41.548999999999999</v>
      </c>
    </row>
    <row r="128" spans="2:10" x14ac:dyDescent="0.2">
      <c r="B128" t="s">
        <v>3091</v>
      </c>
      <c r="C128" t="s">
        <v>3092</v>
      </c>
      <c r="F128">
        <v>129.399</v>
      </c>
    </row>
    <row r="129" spans="2:6" x14ac:dyDescent="0.2">
      <c r="B129" t="s">
        <v>3093</v>
      </c>
      <c r="C129" t="s">
        <v>3094</v>
      </c>
      <c r="F129" s="9">
        <v>0</v>
      </c>
    </row>
    <row r="130" spans="2:6" x14ac:dyDescent="0.2">
      <c r="B130" t="s">
        <v>3095</v>
      </c>
      <c r="C130" t="s">
        <v>3096</v>
      </c>
      <c r="F130">
        <v>140.654</v>
      </c>
    </row>
    <row r="131" spans="2:6" x14ac:dyDescent="0.2">
      <c r="B131" t="s">
        <v>3097</v>
      </c>
      <c r="C131" t="s">
        <v>3098</v>
      </c>
      <c r="F131">
        <v>249.07599999999999</v>
      </c>
    </row>
    <row r="132" spans="2:6" x14ac:dyDescent="0.2">
      <c r="B132" t="s">
        <v>3099</v>
      </c>
      <c r="C132" t="s">
        <v>3100</v>
      </c>
      <c r="F132" s="9">
        <v>0</v>
      </c>
    </row>
    <row r="133" spans="2:6" x14ac:dyDescent="0.2">
      <c r="B133" t="s">
        <v>3101</v>
      </c>
      <c r="C133" t="s">
        <v>3102</v>
      </c>
      <c r="F133" s="9">
        <v>140.23599999999999</v>
      </c>
    </row>
    <row r="134" spans="2:6" x14ac:dyDescent="0.2">
      <c r="B134" t="s">
        <v>3103</v>
      </c>
      <c r="C134" t="s">
        <v>3104</v>
      </c>
      <c r="F134" s="9">
        <v>195.917</v>
      </c>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CDB8F2-4552-B940-ADF4-A461E324F464}">
  <dimension ref="A1:C328"/>
  <sheetViews>
    <sheetView workbookViewId="0">
      <selection activeCell="G16" sqref="G16"/>
    </sheetView>
  </sheetViews>
  <sheetFormatPr baseColWidth="10" defaultRowHeight="16" x14ac:dyDescent="0.2"/>
  <sheetData>
    <row r="1" spans="1:3" x14ac:dyDescent="0.2">
      <c r="A1" s="2" t="s">
        <v>3105</v>
      </c>
    </row>
    <row r="3" spans="1:3" x14ac:dyDescent="0.2">
      <c r="A3" s="6"/>
      <c r="C3" t="s">
        <v>445</v>
      </c>
    </row>
    <row r="4" spans="1:3" x14ac:dyDescent="0.2">
      <c r="A4" s="5"/>
      <c r="C4" t="s">
        <v>446</v>
      </c>
    </row>
    <row r="5" spans="1:3" x14ac:dyDescent="0.2">
      <c r="A5" s="5"/>
    </row>
    <row r="6" spans="1:3" x14ac:dyDescent="0.2">
      <c r="A6" s="5"/>
    </row>
    <row r="7" spans="1:3" x14ac:dyDescent="0.2">
      <c r="A7" s="6" t="s">
        <v>410</v>
      </c>
      <c r="B7" s="6" t="s">
        <v>447</v>
      </c>
      <c r="C7" s="6" t="s">
        <v>448</v>
      </c>
    </row>
    <row r="8" spans="1:3" x14ac:dyDescent="0.2">
      <c r="A8" s="5">
        <v>9.31</v>
      </c>
      <c r="B8" s="5">
        <v>42.15</v>
      </c>
      <c r="C8" s="5">
        <v>39.572200000000002</v>
      </c>
    </row>
    <row r="9" spans="1:3" x14ac:dyDescent="0.2">
      <c r="A9" s="5">
        <v>51.21</v>
      </c>
      <c r="B9" s="5">
        <v>0.04</v>
      </c>
      <c r="C9" s="5">
        <v>4.5380000000000003</v>
      </c>
    </row>
    <row r="10" spans="1:3" x14ac:dyDescent="0.2">
      <c r="A10" s="5">
        <v>26.52</v>
      </c>
      <c r="B10" s="5">
        <v>0.05</v>
      </c>
      <c r="C10" s="5">
        <v>8.6477000000000004</v>
      </c>
    </row>
    <row r="11" spans="1:3" x14ac:dyDescent="0.2">
      <c r="A11" s="5">
        <v>85.6</v>
      </c>
      <c r="B11" s="5">
        <v>10.33</v>
      </c>
      <c r="C11" s="5">
        <v>21.848600000000001</v>
      </c>
    </row>
    <row r="12" spans="1:3" x14ac:dyDescent="0.2">
      <c r="A12" s="5">
        <v>26.44</v>
      </c>
      <c r="B12" s="5">
        <v>0.03</v>
      </c>
      <c r="C12" s="5">
        <v>0</v>
      </c>
    </row>
    <row r="13" spans="1:3" x14ac:dyDescent="0.2">
      <c r="A13" s="5">
        <v>84.66</v>
      </c>
      <c r="B13" s="5">
        <v>0.14000000000000001</v>
      </c>
      <c r="C13" s="5">
        <v>0</v>
      </c>
    </row>
    <row r="14" spans="1:3" x14ac:dyDescent="0.2">
      <c r="A14" s="5">
        <v>95.51</v>
      </c>
      <c r="B14" s="5">
        <v>18.170000000000002</v>
      </c>
      <c r="C14" s="5">
        <v>3.1255999999999999</v>
      </c>
    </row>
    <row r="15" spans="1:3" x14ac:dyDescent="0.2">
      <c r="A15" s="5">
        <v>39.74</v>
      </c>
      <c r="B15" s="5">
        <v>7</v>
      </c>
      <c r="C15" s="5">
        <v>0</v>
      </c>
    </row>
    <row r="16" spans="1:3" x14ac:dyDescent="0.2">
      <c r="A16" s="5">
        <v>180.56</v>
      </c>
      <c r="B16" s="5">
        <v>9.07</v>
      </c>
      <c r="C16" s="5">
        <v>0</v>
      </c>
    </row>
    <row r="17" spans="1:3" x14ac:dyDescent="0.2">
      <c r="A17" s="5">
        <v>161.55000000000001</v>
      </c>
      <c r="B17" s="5">
        <v>0.13</v>
      </c>
      <c r="C17" s="5">
        <v>0</v>
      </c>
    </row>
    <row r="18" spans="1:3" x14ac:dyDescent="0.2">
      <c r="A18" s="5">
        <v>116.74</v>
      </c>
      <c r="B18" s="5">
        <v>20.91</v>
      </c>
      <c r="C18" s="5">
        <v>49.234499999999997</v>
      </c>
    </row>
    <row r="19" spans="1:3" x14ac:dyDescent="0.2">
      <c r="A19" s="5">
        <v>50.56</v>
      </c>
      <c r="B19" s="5">
        <v>8.02</v>
      </c>
      <c r="C19" s="5">
        <v>47.123600000000003</v>
      </c>
    </row>
    <row r="20" spans="1:3" x14ac:dyDescent="0.2">
      <c r="A20" s="5">
        <v>49.83</v>
      </c>
      <c r="B20" s="5">
        <v>32.130000000000003</v>
      </c>
      <c r="C20" s="5">
        <v>24.285799999999998</v>
      </c>
    </row>
    <row r="21" spans="1:3" x14ac:dyDescent="0.2">
      <c r="A21" s="5">
        <v>59.49</v>
      </c>
      <c r="B21" s="5">
        <v>44.27</v>
      </c>
      <c r="C21" s="5">
        <v>0</v>
      </c>
    </row>
    <row r="22" spans="1:3" x14ac:dyDescent="0.2">
      <c r="A22" s="5">
        <v>82.81</v>
      </c>
      <c r="B22" s="5">
        <v>0.17</v>
      </c>
      <c r="C22" s="5">
        <v>0</v>
      </c>
    </row>
    <row r="23" spans="1:3" x14ac:dyDescent="0.2">
      <c r="A23" s="5">
        <v>114.36</v>
      </c>
      <c r="B23" s="5">
        <v>12.22</v>
      </c>
      <c r="C23" s="5">
        <v>0</v>
      </c>
    </row>
    <row r="24" spans="1:3" x14ac:dyDescent="0.2">
      <c r="A24" s="5">
        <v>114.42</v>
      </c>
      <c r="B24" s="5">
        <v>8.33</v>
      </c>
      <c r="C24" s="5">
        <v>8.9740000000000002</v>
      </c>
    </row>
    <row r="25" spans="1:3" x14ac:dyDescent="0.2">
      <c r="A25" s="5">
        <v>115.87</v>
      </c>
      <c r="B25" s="5">
        <v>7.24</v>
      </c>
      <c r="C25" s="5">
        <v>20.665700000000001</v>
      </c>
    </row>
    <row r="26" spans="1:3" x14ac:dyDescent="0.2">
      <c r="A26" s="5">
        <v>48.99</v>
      </c>
      <c r="B26" s="5">
        <v>12.23</v>
      </c>
      <c r="C26" s="5">
        <v>0</v>
      </c>
    </row>
    <row r="27" spans="1:3" x14ac:dyDescent="0.2">
      <c r="A27" s="5">
        <v>45.47</v>
      </c>
      <c r="B27" s="5">
        <v>91.27</v>
      </c>
      <c r="C27" s="5">
        <v>6.3277000000000001</v>
      </c>
    </row>
    <row r="28" spans="1:3" x14ac:dyDescent="0.2">
      <c r="A28" s="5">
        <v>120.65</v>
      </c>
      <c r="B28" s="5">
        <v>29.21</v>
      </c>
      <c r="C28" s="5">
        <v>8.2295999999999996</v>
      </c>
    </row>
    <row r="29" spans="1:3" x14ac:dyDescent="0.2">
      <c r="A29" s="5">
        <v>109.21</v>
      </c>
      <c r="B29" s="5">
        <v>11.46</v>
      </c>
      <c r="C29" s="5">
        <v>0</v>
      </c>
    </row>
    <row r="30" spans="1:3" x14ac:dyDescent="0.2">
      <c r="A30" s="5">
        <v>57.94</v>
      </c>
      <c r="B30" s="5">
        <v>80.37</v>
      </c>
      <c r="C30" s="5">
        <v>0</v>
      </c>
    </row>
    <row r="31" spans="1:3" x14ac:dyDescent="0.2">
      <c r="A31" s="5">
        <v>47.83</v>
      </c>
      <c r="B31" s="5">
        <v>7.0000000000000007E-2</v>
      </c>
      <c r="C31" s="5">
        <v>9.9326000000000008</v>
      </c>
    </row>
    <row r="32" spans="1:3" x14ac:dyDescent="0.2">
      <c r="A32" s="5">
        <v>67.319999999999993</v>
      </c>
      <c r="B32" s="5">
        <v>36.950000000000003</v>
      </c>
      <c r="C32" s="5">
        <v>0</v>
      </c>
    </row>
    <row r="33" spans="1:3" x14ac:dyDescent="0.2">
      <c r="A33" s="5">
        <v>64.63</v>
      </c>
      <c r="B33" s="5">
        <v>122.29</v>
      </c>
      <c r="C33" s="5">
        <v>32.637799999999999</v>
      </c>
    </row>
    <row r="34" spans="1:3" x14ac:dyDescent="0.2">
      <c r="A34" s="5">
        <v>60.79</v>
      </c>
      <c r="B34" s="5">
        <v>60.41</v>
      </c>
      <c r="C34" s="5">
        <v>0</v>
      </c>
    </row>
    <row r="35" spans="1:3" x14ac:dyDescent="0.2">
      <c r="A35" s="5">
        <v>68.64</v>
      </c>
      <c r="B35" s="5">
        <v>7.87</v>
      </c>
      <c r="C35" s="5">
        <v>115.7593</v>
      </c>
    </row>
    <row r="36" spans="1:3" x14ac:dyDescent="0.2">
      <c r="A36" s="5">
        <v>117.28</v>
      </c>
      <c r="B36" s="5">
        <v>30.86</v>
      </c>
      <c r="C36" s="5">
        <v>0</v>
      </c>
    </row>
    <row r="37" spans="1:3" x14ac:dyDescent="0.2">
      <c r="A37" s="5">
        <v>127.83</v>
      </c>
      <c r="B37" s="5">
        <v>56.87</v>
      </c>
      <c r="C37" s="5">
        <v>0</v>
      </c>
    </row>
    <row r="38" spans="1:3" x14ac:dyDescent="0.2">
      <c r="A38" s="5">
        <v>34.94</v>
      </c>
      <c r="B38" s="5">
        <v>0.14000000000000001</v>
      </c>
      <c r="C38" s="5">
        <v>40.882599999999996</v>
      </c>
    </row>
    <row r="39" spans="1:3" x14ac:dyDescent="0.2">
      <c r="A39" s="5">
        <v>106.44</v>
      </c>
      <c r="B39" s="5">
        <v>0.13</v>
      </c>
      <c r="C39" s="5">
        <v>0.20910000000000001</v>
      </c>
    </row>
    <row r="40" spans="1:3" x14ac:dyDescent="0.2">
      <c r="A40" s="5">
        <v>45.1</v>
      </c>
      <c r="B40" s="5">
        <v>22.8</v>
      </c>
      <c r="C40" s="5">
        <v>0</v>
      </c>
    </row>
    <row r="41" spans="1:3" x14ac:dyDescent="0.2">
      <c r="A41" s="5">
        <v>61.82</v>
      </c>
      <c r="B41" s="5">
        <v>8.23</v>
      </c>
      <c r="C41" s="5">
        <v>0</v>
      </c>
    </row>
    <row r="42" spans="1:3" x14ac:dyDescent="0.2">
      <c r="A42" s="5">
        <v>89.01</v>
      </c>
      <c r="B42" s="5">
        <v>128.91999999999999</v>
      </c>
      <c r="C42" s="5">
        <v>50.045299999999997</v>
      </c>
    </row>
    <row r="43" spans="1:3" x14ac:dyDescent="0.2">
      <c r="A43" s="5">
        <v>181.58</v>
      </c>
      <c r="B43" s="5">
        <v>0.06</v>
      </c>
      <c r="C43" s="5">
        <v>9.1800000000000007E-2</v>
      </c>
    </row>
    <row r="44" spans="1:3" x14ac:dyDescent="0.2">
      <c r="A44" s="5">
        <v>61.31</v>
      </c>
      <c r="B44" s="5">
        <v>21.77</v>
      </c>
      <c r="C44" s="5">
        <v>0.2702</v>
      </c>
    </row>
    <row r="45" spans="1:3" x14ac:dyDescent="0.2">
      <c r="A45" s="5">
        <v>69.08</v>
      </c>
      <c r="B45" s="5">
        <v>17.89</v>
      </c>
      <c r="C45" s="5">
        <v>0</v>
      </c>
    </row>
    <row r="46" spans="1:3" x14ac:dyDescent="0.2">
      <c r="A46" s="5">
        <v>55.44</v>
      </c>
      <c r="B46" s="5">
        <v>11.91</v>
      </c>
      <c r="C46" s="5">
        <v>0</v>
      </c>
    </row>
    <row r="47" spans="1:3" x14ac:dyDescent="0.2">
      <c r="A47" s="5">
        <v>18.010000000000002</v>
      </c>
      <c r="B47" s="5">
        <v>12.92</v>
      </c>
      <c r="C47" s="5">
        <v>0</v>
      </c>
    </row>
    <row r="48" spans="1:3" x14ac:dyDescent="0.2">
      <c r="A48" s="5">
        <v>112.38</v>
      </c>
      <c r="B48" s="5">
        <v>9.94</v>
      </c>
      <c r="C48" s="5">
        <v>0</v>
      </c>
    </row>
    <row r="49" spans="1:3" x14ac:dyDescent="0.2">
      <c r="A49" s="5">
        <v>23.74</v>
      </c>
      <c r="B49" s="5">
        <v>0.11</v>
      </c>
      <c r="C49" s="5">
        <v>0.30080000000000001</v>
      </c>
    </row>
    <row r="50" spans="1:3" x14ac:dyDescent="0.2">
      <c r="A50" s="5">
        <v>180.83</v>
      </c>
      <c r="B50" s="5">
        <v>12.56</v>
      </c>
      <c r="C50" s="5">
        <v>0</v>
      </c>
    </row>
    <row r="51" spans="1:3" x14ac:dyDescent="0.2">
      <c r="A51" s="5">
        <v>60.62</v>
      </c>
      <c r="B51" s="5">
        <v>0.04</v>
      </c>
      <c r="C51" s="5">
        <v>0</v>
      </c>
    </row>
    <row r="52" spans="1:3" x14ac:dyDescent="0.2">
      <c r="A52" s="5">
        <v>89.55</v>
      </c>
      <c r="B52" s="5">
        <v>24.08</v>
      </c>
      <c r="C52" s="5">
        <v>12.0129</v>
      </c>
    </row>
    <row r="53" spans="1:3" x14ac:dyDescent="0.2">
      <c r="A53" s="5">
        <v>50.34</v>
      </c>
      <c r="B53" s="5">
        <v>37.369999999999997</v>
      </c>
      <c r="C53" s="5">
        <v>0</v>
      </c>
    </row>
    <row r="54" spans="1:3" x14ac:dyDescent="0.2">
      <c r="A54" s="5">
        <v>97.15</v>
      </c>
      <c r="B54" s="5">
        <v>0.11</v>
      </c>
      <c r="C54" s="5">
        <v>0</v>
      </c>
    </row>
    <row r="55" spans="1:3" x14ac:dyDescent="0.2">
      <c r="A55" s="5">
        <v>126.53</v>
      </c>
      <c r="B55" s="5">
        <v>7.0000000000000007E-2</v>
      </c>
      <c r="C55" s="5">
        <v>0</v>
      </c>
    </row>
    <row r="56" spans="1:3" x14ac:dyDescent="0.2">
      <c r="A56" s="5">
        <v>95.7</v>
      </c>
      <c r="B56" s="5">
        <v>0.32</v>
      </c>
      <c r="C56" s="5">
        <v>0.25490000000000002</v>
      </c>
    </row>
    <row r="57" spans="1:3" x14ac:dyDescent="0.2">
      <c r="A57" s="5">
        <v>65.290000000000006</v>
      </c>
      <c r="B57" s="5">
        <v>0.05</v>
      </c>
      <c r="C57" s="5">
        <v>5.8178000000000001</v>
      </c>
    </row>
    <row r="58" spans="1:3" x14ac:dyDescent="0.2">
      <c r="A58" s="5">
        <v>171.47</v>
      </c>
      <c r="B58" s="5">
        <v>0.03</v>
      </c>
      <c r="C58" s="5">
        <v>0.38750000000000001</v>
      </c>
    </row>
    <row r="59" spans="1:3" x14ac:dyDescent="0.2">
      <c r="A59" s="5">
        <v>153.16</v>
      </c>
      <c r="B59" s="5">
        <v>29.24</v>
      </c>
      <c r="C59" s="5">
        <v>0.41810000000000003</v>
      </c>
    </row>
    <row r="60" spans="1:3" x14ac:dyDescent="0.2">
      <c r="A60" s="5">
        <v>46.99</v>
      </c>
      <c r="B60" s="5">
        <v>25.87</v>
      </c>
      <c r="C60" s="5">
        <v>0</v>
      </c>
    </row>
    <row r="61" spans="1:3" x14ac:dyDescent="0.2">
      <c r="A61" s="5">
        <v>91.93</v>
      </c>
      <c r="B61" s="5">
        <v>5.82</v>
      </c>
      <c r="C61" s="5">
        <v>0</v>
      </c>
    </row>
    <row r="62" spans="1:3" x14ac:dyDescent="0.2">
      <c r="A62" s="5">
        <v>71.09</v>
      </c>
      <c r="B62" s="5">
        <v>0.06</v>
      </c>
      <c r="C62" s="5">
        <v>13.170299999999999</v>
      </c>
    </row>
    <row r="63" spans="1:3" x14ac:dyDescent="0.2">
      <c r="A63" s="5">
        <v>192.07</v>
      </c>
      <c r="B63" s="5">
        <v>0.11</v>
      </c>
      <c r="C63" s="5">
        <v>0</v>
      </c>
    </row>
    <row r="64" spans="1:3" x14ac:dyDescent="0.2">
      <c r="A64" s="5">
        <v>140.58000000000001</v>
      </c>
      <c r="B64" s="5">
        <v>22.76</v>
      </c>
      <c r="C64" s="5">
        <v>0.37730000000000002</v>
      </c>
    </row>
    <row r="65" spans="1:3" x14ac:dyDescent="0.2">
      <c r="A65" s="5">
        <v>89.24</v>
      </c>
      <c r="B65" s="5">
        <v>27.43</v>
      </c>
      <c r="C65" s="5">
        <v>33.417900000000003</v>
      </c>
    </row>
    <row r="66" spans="1:3" x14ac:dyDescent="0.2">
      <c r="A66" s="5">
        <v>152.4</v>
      </c>
      <c r="B66" s="5">
        <v>0.09</v>
      </c>
      <c r="C66" s="5">
        <v>19.253299999999999</v>
      </c>
    </row>
    <row r="67" spans="1:3" x14ac:dyDescent="0.2">
      <c r="A67" s="5">
        <v>229.7</v>
      </c>
      <c r="B67" s="5">
        <v>26.59</v>
      </c>
      <c r="C67" s="5">
        <v>10.692299999999999</v>
      </c>
    </row>
    <row r="68" spans="1:3" x14ac:dyDescent="0.2">
      <c r="A68" s="5">
        <v>98.38</v>
      </c>
      <c r="B68" s="5">
        <v>22.49</v>
      </c>
      <c r="C68" s="5">
        <v>0</v>
      </c>
    </row>
    <row r="69" spans="1:3" x14ac:dyDescent="0.2">
      <c r="A69" s="5">
        <v>37.950000000000003</v>
      </c>
      <c r="B69" s="5">
        <v>21.17</v>
      </c>
      <c r="C69" s="5">
        <v>0</v>
      </c>
    </row>
    <row r="70" spans="1:3" x14ac:dyDescent="0.2">
      <c r="A70" s="5">
        <v>90.23</v>
      </c>
      <c r="B70" s="5">
        <v>23.56</v>
      </c>
      <c r="C70" s="5">
        <v>0</v>
      </c>
    </row>
    <row r="71" spans="1:3" x14ac:dyDescent="0.2">
      <c r="A71" s="5"/>
      <c r="B71" s="5">
        <v>42.8</v>
      </c>
      <c r="C71" s="5">
        <v>0</v>
      </c>
    </row>
    <row r="72" spans="1:3" x14ac:dyDescent="0.2">
      <c r="A72" s="5">
        <v>217.23</v>
      </c>
      <c r="B72" s="5">
        <v>14.37</v>
      </c>
      <c r="C72" s="5">
        <v>0</v>
      </c>
    </row>
    <row r="73" spans="1:3" x14ac:dyDescent="0.2">
      <c r="A73" s="5">
        <v>157</v>
      </c>
      <c r="B73" s="5">
        <v>84.03</v>
      </c>
      <c r="C73" s="5">
        <v>0</v>
      </c>
    </row>
    <row r="74" spans="1:3" x14ac:dyDescent="0.2">
      <c r="A74" s="5">
        <v>156.9</v>
      </c>
      <c r="B74" s="5"/>
      <c r="C74" s="5">
        <v>0</v>
      </c>
    </row>
    <row r="75" spans="1:3" x14ac:dyDescent="0.2">
      <c r="A75" s="5">
        <v>32.29</v>
      </c>
      <c r="B75" s="5"/>
      <c r="C75" s="5">
        <v>25.591100000000001</v>
      </c>
    </row>
    <row r="76" spans="1:3" x14ac:dyDescent="0.2">
      <c r="A76" s="5">
        <v>97.77</v>
      </c>
      <c r="B76" s="5">
        <v>24.994599999999998</v>
      </c>
      <c r="C76" s="5">
        <v>0</v>
      </c>
    </row>
    <row r="77" spans="1:3" x14ac:dyDescent="0.2">
      <c r="A77" s="5">
        <v>25.57</v>
      </c>
      <c r="B77" s="5">
        <v>0</v>
      </c>
      <c r="C77" s="5"/>
    </row>
    <row r="78" spans="1:3" x14ac:dyDescent="0.2">
      <c r="A78" s="5">
        <v>89.94</v>
      </c>
      <c r="B78" s="5">
        <v>9.8000000000000007</v>
      </c>
      <c r="C78" s="5">
        <v>0.71889999999999998</v>
      </c>
    </row>
    <row r="79" spans="1:3" x14ac:dyDescent="0.2">
      <c r="A79" s="5">
        <v>123.51</v>
      </c>
      <c r="B79" s="5">
        <v>13.7567</v>
      </c>
      <c r="C79" s="5">
        <v>0.41810000000000003</v>
      </c>
    </row>
    <row r="80" spans="1:3" x14ac:dyDescent="0.2">
      <c r="A80" s="5">
        <v>104.71</v>
      </c>
      <c r="B80" s="5">
        <v>9.0045999999999999</v>
      </c>
      <c r="C80" s="5">
        <v>0.37730000000000002</v>
      </c>
    </row>
    <row r="81" spans="1:3" x14ac:dyDescent="0.2">
      <c r="A81" s="5">
        <v>149.88999999999999</v>
      </c>
      <c r="B81" s="5">
        <v>7.0465999999999998</v>
      </c>
      <c r="C81" s="5">
        <v>0</v>
      </c>
    </row>
    <row r="82" spans="1:3" x14ac:dyDescent="0.2">
      <c r="A82" s="5">
        <v>102.88</v>
      </c>
      <c r="B82" s="5">
        <v>7.0465999999999998</v>
      </c>
      <c r="C82" s="5">
        <v>0</v>
      </c>
    </row>
    <row r="83" spans="1:3" x14ac:dyDescent="0.2">
      <c r="A83" s="5">
        <v>44.41</v>
      </c>
      <c r="B83" s="5">
        <v>7.1996000000000002</v>
      </c>
      <c r="C83" s="5">
        <v>0</v>
      </c>
    </row>
    <row r="84" spans="1:3" x14ac:dyDescent="0.2">
      <c r="A84" s="5">
        <v>48.17</v>
      </c>
      <c r="B84" s="5">
        <v>0</v>
      </c>
      <c r="C84" s="5">
        <v>12.2933</v>
      </c>
    </row>
    <row r="85" spans="1:3" x14ac:dyDescent="0.2">
      <c r="A85" s="5">
        <v>123.51</v>
      </c>
      <c r="B85" s="5">
        <v>0</v>
      </c>
      <c r="C85" s="5">
        <v>0</v>
      </c>
    </row>
    <row r="86" spans="1:3" x14ac:dyDescent="0.2">
      <c r="A86" s="5">
        <v>107.32</v>
      </c>
      <c r="B86" s="5">
        <v>47.143999999999998</v>
      </c>
      <c r="C86" s="5">
        <v>0</v>
      </c>
    </row>
    <row r="87" spans="1:3" x14ac:dyDescent="0.2">
      <c r="A87" s="5">
        <v>38.64</v>
      </c>
      <c r="B87" s="5">
        <v>70.2928</v>
      </c>
      <c r="C87" s="5">
        <v>0</v>
      </c>
    </row>
    <row r="88" spans="1:3" x14ac:dyDescent="0.2">
      <c r="A88" s="5">
        <v>190.9</v>
      </c>
      <c r="B88" s="5">
        <v>40.7042</v>
      </c>
      <c r="C88" s="5">
        <v>0.44869999999999999</v>
      </c>
    </row>
    <row r="89" spans="1:3" x14ac:dyDescent="0.2">
      <c r="A89" s="5">
        <v>94.46</v>
      </c>
      <c r="B89" s="5">
        <v>0</v>
      </c>
      <c r="C89" s="5">
        <v>0</v>
      </c>
    </row>
    <row r="90" spans="1:3" x14ac:dyDescent="0.2">
      <c r="A90" s="5">
        <v>166.24</v>
      </c>
      <c r="B90" s="5">
        <v>0</v>
      </c>
      <c r="C90" s="5">
        <v>0</v>
      </c>
    </row>
    <row r="91" spans="1:3" x14ac:dyDescent="0.2">
      <c r="A91" s="5">
        <v>108.27</v>
      </c>
      <c r="B91" s="5">
        <v>13.8995</v>
      </c>
      <c r="C91" s="5">
        <v>0</v>
      </c>
    </row>
    <row r="92" spans="1:3" x14ac:dyDescent="0.2">
      <c r="A92" s="5">
        <v>102.92</v>
      </c>
      <c r="B92" s="5">
        <v>0</v>
      </c>
      <c r="C92" s="5">
        <v>0.38750000000000001</v>
      </c>
    </row>
    <row r="93" spans="1:3" x14ac:dyDescent="0.2">
      <c r="A93" s="5">
        <v>61.29</v>
      </c>
      <c r="B93" s="5">
        <v>0</v>
      </c>
      <c r="C93" s="5">
        <v>0</v>
      </c>
    </row>
    <row r="94" spans="1:3" x14ac:dyDescent="0.2">
      <c r="A94" s="5">
        <v>162.66999999999999</v>
      </c>
      <c r="B94" s="5">
        <v>8.2652000000000001</v>
      </c>
      <c r="C94" s="5">
        <v>0</v>
      </c>
    </row>
    <row r="95" spans="1:3" x14ac:dyDescent="0.2">
      <c r="A95" s="5">
        <v>71.62</v>
      </c>
      <c r="B95" s="5">
        <v>0</v>
      </c>
      <c r="C95" s="5">
        <v>0</v>
      </c>
    </row>
    <row r="96" spans="1:3" x14ac:dyDescent="0.2">
      <c r="A96" s="5">
        <v>79.27</v>
      </c>
      <c r="B96" s="5">
        <v>27.202400000000001</v>
      </c>
      <c r="C96" s="5">
        <v>0</v>
      </c>
    </row>
    <row r="97" spans="1:3" x14ac:dyDescent="0.2">
      <c r="A97" s="5">
        <v>150.31</v>
      </c>
      <c r="B97" s="5">
        <v>84.309600000000003</v>
      </c>
      <c r="C97" s="5">
        <v>0</v>
      </c>
    </row>
    <row r="98" spans="1:3" x14ac:dyDescent="0.2">
      <c r="A98" s="5">
        <v>200.43</v>
      </c>
      <c r="B98" s="5">
        <v>31.623100000000001</v>
      </c>
      <c r="C98" s="5">
        <v>0.31609999999999999</v>
      </c>
    </row>
    <row r="99" spans="1:3" x14ac:dyDescent="0.2">
      <c r="A99" s="5">
        <v>58.05</v>
      </c>
      <c r="B99" s="5">
        <v>66.779700000000005</v>
      </c>
      <c r="C99" s="5">
        <v>1.7948</v>
      </c>
    </row>
    <row r="100" spans="1:3" x14ac:dyDescent="0.2">
      <c r="A100" s="5">
        <v>38.54</v>
      </c>
      <c r="B100" s="5">
        <v>0</v>
      </c>
      <c r="C100" s="5">
        <v>0</v>
      </c>
    </row>
    <row r="101" spans="1:3" x14ac:dyDescent="0.2">
      <c r="A101" s="5">
        <v>63.53</v>
      </c>
      <c r="B101" s="5">
        <v>0</v>
      </c>
      <c r="C101" s="5">
        <v>0</v>
      </c>
    </row>
    <row r="102" spans="1:3" x14ac:dyDescent="0.2">
      <c r="A102" s="5">
        <v>77.97</v>
      </c>
      <c r="B102" s="5">
        <v>44.885199999999998</v>
      </c>
      <c r="C102" s="5">
        <v>0</v>
      </c>
    </row>
    <row r="103" spans="1:3" x14ac:dyDescent="0.2">
      <c r="A103" s="5">
        <v>77.930000000000007</v>
      </c>
      <c r="B103" s="5">
        <v>86.603999999999999</v>
      </c>
      <c r="C103" s="5">
        <v>0</v>
      </c>
    </row>
    <row r="104" spans="1:3" x14ac:dyDescent="0.2">
      <c r="A104" s="5">
        <v>82.44</v>
      </c>
      <c r="B104" s="5">
        <v>27.120799999999999</v>
      </c>
      <c r="C104" s="5">
        <v>0</v>
      </c>
    </row>
    <row r="105" spans="1:3" x14ac:dyDescent="0.2">
      <c r="A105" s="5">
        <v>87.67</v>
      </c>
      <c r="B105" s="5">
        <v>40.173900000000003</v>
      </c>
      <c r="C105" s="5">
        <v>0</v>
      </c>
    </row>
    <row r="106" spans="1:3" x14ac:dyDescent="0.2">
      <c r="A106" s="5">
        <v>102.87</v>
      </c>
      <c r="B106" s="5">
        <v>42.942599999999999</v>
      </c>
      <c r="C106" s="5">
        <v>0</v>
      </c>
    </row>
    <row r="107" spans="1:3" x14ac:dyDescent="0.2">
      <c r="A107" s="5">
        <v>96.08</v>
      </c>
      <c r="B107" s="5">
        <v>54.802500000000002</v>
      </c>
      <c r="C107" s="5">
        <v>0</v>
      </c>
    </row>
    <row r="108" spans="1:3" x14ac:dyDescent="0.2">
      <c r="A108" s="5">
        <v>119.57</v>
      </c>
      <c r="B108" s="5">
        <v>0</v>
      </c>
      <c r="C108" s="5">
        <v>0</v>
      </c>
    </row>
    <row r="109" spans="1:3" x14ac:dyDescent="0.2">
      <c r="A109" s="5">
        <v>224.83</v>
      </c>
      <c r="B109" s="5">
        <v>0</v>
      </c>
      <c r="C109" s="5">
        <v>0</v>
      </c>
    </row>
    <row r="110" spans="1:3" x14ac:dyDescent="0.2">
      <c r="A110" s="5">
        <v>44.38</v>
      </c>
      <c r="B110" s="5">
        <v>27.003499999999999</v>
      </c>
      <c r="C110" s="5">
        <v>0</v>
      </c>
    </row>
    <row r="111" spans="1:3" x14ac:dyDescent="0.2">
      <c r="A111" s="5">
        <v>126.44</v>
      </c>
      <c r="B111" s="5">
        <v>0</v>
      </c>
      <c r="C111" s="5">
        <v>0</v>
      </c>
    </row>
    <row r="112" spans="1:3" x14ac:dyDescent="0.2">
      <c r="A112" s="5">
        <v>167.81</v>
      </c>
      <c r="B112" s="5">
        <v>6.5519999999999996</v>
      </c>
      <c r="C112" s="5">
        <v>0</v>
      </c>
    </row>
    <row r="113" spans="1:3" x14ac:dyDescent="0.2">
      <c r="A113" s="5">
        <v>146.21</v>
      </c>
      <c r="B113" s="5">
        <v>0</v>
      </c>
      <c r="C113" s="5">
        <v>0</v>
      </c>
    </row>
    <row r="114" spans="1:3" x14ac:dyDescent="0.2">
      <c r="A114" s="5">
        <v>89.46</v>
      </c>
      <c r="B114" s="5">
        <v>0</v>
      </c>
      <c r="C114" s="5">
        <v>4.8438999999999997</v>
      </c>
    </row>
    <row r="115" spans="1:3" x14ac:dyDescent="0.2">
      <c r="A115" s="5">
        <v>75.83</v>
      </c>
      <c r="B115" s="5">
        <v>0</v>
      </c>
      <c r="C115" s="5">
        <v>0</v>
      </c>
    </row>
    <row r="116" spans="1:3" x14ac:dyDescent="0.2">
      <c r="A116" s="5">
        <v>78.7</v>
      </c>
      <c r="B116" s="5">
        <v>0</v>
      </c>
      <c r="C116" s="5">
        <v>0</v>
      </c>
    </row>
    <row r="117" spans="1:3" x14ac:dyDescent="0.2">
      <c r="A117" s="5">
        <v>132.58000000000001</v>
      </c>
      <c r="B117" s="5">
        <v>0</v>
      </c>
      <c r="C117" s="5">
        <v>0</v>
      </c>
    </row>
    <row r="118" spans="1:3" x14ac:dyDescent="0.2">
      <c r="A118" s="5">
        <v>121.99</v>
      </c>
      <c r="B118" s="5">
        <v>0</v>
      </c>
      <c r="C118" s="5">
        <v>6.8223000000000003</v>
      </c>
    </row>
    <row r="119" spans="1:3" x14ac:dyDescent="0.2">
      <c r="A119" s="5">
        <v>182.95</v>
      </c>
      <c r="B119" s="5">
        <v>19.431699999999999</v>
      </c>
      <c r="C119" s="5">
        <v>0</v>
      </c>
    </row>
    <row r="120" spans="1:3" x14ac:dyDescent="0.2">
      <c r="A120" s="5">
        <v>199</v>
      </c>
      <c r="B120" s="5">
        <v>0</v>
      </c>
      <c r="C120" s="5">
        <v>0</v>
      </c>
    </row>
    <row r="121" spans="1:3" x14ac:dyDescent="0.2">
      <c r="A121" s="5">
        <v>181.44</v>
      </c>
      <c r="B121" s="5">
        <v>0</v>
      </c>
      <c r="C121" s="5">
        <v>0</v>
      </c>
    </row>
    <row r="122" spans="1:3" x14ac:dyDescent="0.2">
      <c r="A122" s="5"/>
      <c r="B122" s="5"/>
      <c r="C122" s="5">
        <v>0</v>
      </c>
    </row>
    <row r="123" spans="1:3" x14ac:dyDescent="0.2">
      <c r="A123" s="5">
        <v>115.07599999999999</v>
      </c>
      <c r="B123" s="5"/>
      <c r="C123" s="5">
        <v>0</v>
      </c>
    </row>
    <row r="124" spans="1:3" x14ac:dyDescent="0.2">
      <c r="A124" s="5">
        <v>118.79819999999999</v>
      </c>
      <c r="B124" s="5">
        <v>20.696200000000001</v>
      </c>
      <c r="C124" s="5">
        <v>0</v>
      </c>
    </row>
    <row r="125" spans="1:3" x14ac:dyDescent="0.2">
      <c r="A125" s="5">
        <v>243.65889999999999</v>
      </c>
      <c r="B125" s="5">
        <v>30.9755</v>
      </c>
      <c r="C125" s="5">
        <v>0</v>
      </c>
    </row>
    <row r="126" spans="1:3" x14ac:dyDescent="0.2">
      <c r="A126" s="5">
        <v>111.5986</v>
      </c>
      <c r="B126" s="5">
        <v>28.4465</v>
      </c>
      <c r="C126" s="5">
        <v>0</v>
      </c>
    </row>
    <row r="127" spans="1:3" x14ac:dyDescent="0.2">
      <c r="A127" s="5">
        <v>72.403700000000001</v>
      </c>
      <c r="B127" s="5">
        <v>18.503699999999998</v>
      </c>
      <c r="C127" s="5">
        <v>0.95860000000000001</v>
      </c>
    </row>
    <row r="128" spans="1:3" x14ac:dyDescent="0.2">
      <c r="A128" s="5">
        <v>378.75819999999999</v>
      </c>
      <c r="B128" s="5">
        <v>5.8381999999999996</v>
      </c>
      <c r="C128" s="5">
        <v>0</v>
      </c>
    </row>
    <row r="129" spans="1:3" x14ac:dyDescent="0.2">
      <c r="A129" s="5">
        <v>154.52590000000001</v>
      </c>
      <c r="B129" s="5">
        <v>16.097100000000001</v>
      </c>
      <c r="C129" s="5">
        <v>0</v>
      </c>
    </row>
    <row r="130" spans="1:3" x14ac:dyDescent="0.2">
      <c r="A130" s="5">
        <v>170.30680000000001</v>
      </c>
      <c r="B130" s="5">
        <v>76.447100000000006</v>
      </c>
      <c r="C130" s="5">
        <v>0</v>
      </c>
    </row>
    <row r="131" spans="1:3" x14ac:dyDescent="0.2">
      <c r="A131" s="5">
        <v>196.77500000000001</v>
      </c>
      <c r="B131" s="5">
        <v>20.318899999999999</v>
      </c>
      <c r="C131" s="5">
        <v>2.3047</v>
      </c>
    </row>
    <row r="132" spans="1:3" x14ac:dyDescent="0.2">
      <c r="A132" s="5">
        <v>139.63720000000001</v>
      </c>
      <c r="B132" s="5">
        <v>33.453600000000002</v>
      </c>
      <c r="C132" s="5">
        <v>0.32119999999999999</v>
      </c>
    </row>
    <row r="133" spans="1:3" x14ac:dyDescent="0.2">
      <c r="A133" s="5">
        <v>199.82919999999999</v>
      </c>
      <c r="B133" s="5">
        <v>3.4110999999999998</v>
      </c>
      <c r="C133" s="5">
        <v>0</v>
      </c>
    </row>
    <row r="134" spans="1:3" x14ac:dyDescent="0.2">
      <c r="A134" s="5">
        <v>68.227800000000002</v>
      </c>
      <c r="B134" s="5">
        <v>31.801600000000001</v>
      </c>
      <c r="C134" s="5">
        <v>0</v>
      </c>
    </row>
    <row r="135" spans="1:3" x14ac:dyDescent="0.2">
      <c r="A135" s="5">
        <v>58.601100000000002</v>
      </c>
      <c r="B135" s="5">
        <v>27.253399999999999</v>
      </c>
      <c r="C135" s="5">
        <v>0.31609999999999999</v>
      </c>
    </row>
    <row r="136" spans="1:3" x14ac:dyDescent="0.2">
      <c r="A136" s="5">
        <v>81.510300000000001</v>
      </c>
      <c r="B136" s="5">
        <v>33.494399999999999</v>
      </c>
      <c r="C136" s="5">
        <v>3.8445</v>
      </c>
    </row>
    <row r="137" spans="1:3" x14ac:dyDescent="0.2">
      <c r="A137" s="5">
        <v>136.2465</v>
      </c>
      <c r="B137" s="5">
        <v>20.089500000000001</v>
      </c>
      <c r="C137" s="5">
        <v>0</v>
      </c>
    </row>
    <row r="138" spans="1:3" x14ac:dyDescent="0.2">
      <c r="A138" s="5">
        <v>161.7458</v>
      </c>
      <c r="B138" s="5">
        <v>10.4476</v>
      </c>
      <c r="C138" s="5">
        <v>0</v>
      </c>
    </row>
    <row r="139" spans="1:3" x14ac:dyDescent="0.2">
      <c r="A139" s="5">
        <v>59.457700000000003</v>
      </c>
      <c r="B139" s="5">
        <v>78.751800000000003</v>
      </c>
      <c r="C139" s="5">
        <v>0</v>
      </c>
    </row>
    <row r="140" spans="1:3" x14ac:dyDescent="0.2">
      <c r="A140" s="5">
        <v>22.9041</v>
      </c>
      <c r="B140" s="5">
        <v>67.687299999999993</v>
      </c>
      <c r="C140" s="5">
        <v>0</v>
      </c>
    </row>
    <row r="141" spans="1:3" x14ac:dyDescent="0.2">
      <c r="A141" s="5">
        <v>76.834599999999995</v>
      </c>
      <c r="B141" s="5">
        <v>40.7042</v>
      </c>
      <c r="C141" s="5">
        <v>0</v>
      </c>
    </row>
    <row r="142" spans="1:3" x14ac:dyDescent="0.2">
      <c r="A142" s="5">
        <v>30.470800000000001</v>
      </c>
      <c r="B142" s="5">
        <v>36.905500000000004</v>
      </c>
      <c r="C142" s="5">
        <v>0</v>
      </c>
    </row>
    <row r="143" spans="1:3" x14ac:dyDescent="0.2">
      <c r="A143" s="5">
        <v>88.052099999999996</v>
      </c>
      <c r="B143" s="5">
        <v>44.048999999999999</v>
      </c>
      <c r="C143" s="5">
        <v>0</v>
      </c>
    </row>
    <row r="144" spans="1:3" x14ac:dyDescent="0.2">
      <c r="A144" s="5">
        <v>101.1001</v>
      </c>
      <c r="B144" s="5">
        <v>28.976800000000001</v>
      </c>
      <c r="C144" s="5">
        <v>0</v>
      </c>
    </row>
    <row r="145" spans="1:3" x14ac:dyDescent="0.2">
      <c r="A145" s="5">
        <v>114.2041</v>
      </c>
      <c r="B145" s="5">
        <v>26.911799999999999</v>
      </c>
      <c r="C145" s="5">
        <v>0</v>
      </c>
    </row>
    <row r="146" spans="1:3" x14ac:dyDescent="0.2">
      <c r="A146" s="5">
        <v>255.8503</v>
      </c>
      <c r="B146" s="5">
        <v>28.619900000000001</v>
      </c>
      <c r="C146" s="5">
        <v>0</v>
      </c>
    </row>
    <row r="147" spans="1:3" x14ac:dyDescent="0.2">
      <c r="A147" s="5">
        <v>7.6687000000000003</v>
      </c>
      <c r="B147" s="5">
        <v>51.2639</v>
      </c>
      <c r="C147" s="5">
        <v>8.1326999999999998</v>
      </c>
    </row>
    <row r="148" spans="1:3" x14ac:dyDescent="0.2">
      <c r="A148" s="5">
        <v>43.875599999999999</v>
      </c>
      <c r="B148" s="5">
        <v>31.883099999999999</v>
      </c>
      <c r="C148" s="5">
        <v>0</v>
      </c>
    </row>
    <row r="149" spans="1:3" x14ac:dyDescent="0.2">
      <c r="A149" s="5">
        <v>78.665099999999995</v>
      </c>
      <c r="B149" s="5">
        <v>42.590699999999998</v>
      </c>
      <c r="C149" s="5">
        <v>0</v>
      </c>
    </row>
    <row r="150" spans="1:3" x14ac:dyDescent="0.2">
      <c r="A150" s="5">
        <v>70.374399999999994</v>
      </c>
      <c r="B150" s="5">
        <v>2.0400000000000001E-2</v>
      </c>
      <c r="C150" s="5">
        <v>0.38240000000000002</v>
      </c>
    </row>
    <row r="151" spans="1:3" x14ac:dyDescent="0.2">
      <c r="A151" s="5">
        <v>107.5093</v>
      </c>
      <c r="B151" s="5">
        <v>0.2702</v>
      </c>
      <c r="C151" s="5">
        <v>0</v>
      </c>
    </row>
    <row r="152" spans="1:3" x14ac:dyDescent="0.2">
      <c r="A152" s="5">
        <v>77.762600000000006</v>
      </c>
      <c r="B152" s="5">
        <v>23.8779</v>
      </c>
      <c r="C152" s="5">
        <v>6.2053000000000003</v>
      </c>
    </row>
    <row r="153" spans="1:3" x14ac:dyDescent="0.2">
      <c r="A153" s="5">
        <v>140.4632</v>
      </c>
      <c r="B153" s="5">
        <v>37.869199999999999</v>
      </c>
      <c r="C153" s="5">
        <v>0</v>
      </c>
    </row>
    <row r="154" spans="1:3" x14ac:dyDescent="0.2">
      <c r="A154" s="5">
        <v>143.52250000000001</v>
      </c>
      <c r="B154" s="5">
        <v>32.902900000000002</v>
      </c>
      <c r="C154" s="5"/>
    </row>
    <row r="155" spans="1:3" x14ac:dyDescent="0.2">
      <c r="A155" s="5">
        <v>68.701999999999998</v>
      </c>
      <c r="B155" s="5">
        <v>0.38240000000000002</v>
      </c>
      <c r="C155" s="5">
        <v>0</v>
      </c>
    </row>
    <row r="156" spans="1:3" x14ac:dyDescent="0.2">
      <c r="A156" s="5">
        <v>27.462399999999999</v>
      </c>
      <c r="B156" s="5">
        <v>58.590899999999998</v>
      </c>
      <c r="C156" s="5">
        <v>0</v>
      </c>
    </row>
    <row r="157" spans="1:3" x14ac:dyDescent="0.2">
      <c r="A157" s="5">
        <v>173.2336</v>
      </c>
      <c r="B157" s="5">
        <v>76.044300000000007</v>
      </c>
      <c r="C157" s="5">
        <v>28.630099999999999</v>
      </c>
    </row>
    <row r="158" spans="1:3" x14ac:dyDescent="0.2">
      <c r="A158" s="5">
        <v>50.494</v>
      </c>
      <c r="B158" s="5">
        <v>90.677999999999997</v>
      </c>
      <c r="C158" s="5">
        <v>61.838900000000002</v>
      </c>
    </row>
    <row r="159" spans="1:3" x14ac:dyDescent="0.2">
      <c r="A159" s="5">
        <v>66.759299999999996</v>
      </c>
      <c r="B159" s="5">
        <v>0.20399999999999999</v>
      </c>
      <c r="C159" s="5">
        <v>22.246300000000002</v>
      </c>
    </row>
    <row r="160" spans="1:3" x14ac:dyDescent="0.2">
      <c r="A160" s="5">
        <v>72.016199999999998</v>
      </c>
      <c r="B160" s="5">
        <v>23.046800000000001</v>
      </c>
      <c r="C160" s="5">
        <v>71.531800000000004</v>
      </c>
    </row>
    <row r="161" spans="1:3" x14ac:dyDescent="0.2">
      <c r="A161" s="5">
        <v>60.997599999999998</v>
      </c>
      <c r="B161" s="5">
        <v>14.8071</v>
      </c>
      <c r="C161" s="5">
        <v>0</v>
      </c>
    </row>
    <row r="162" spans="1:3" x14ac:dyDescent="0.2">
      <c r="A162" s="5">
        <v>64.587199999999996</v>
      </c>
      <c r="B162" s="5">
        <v>2.9573</v>
      </c>
      <c r="C162" s="5">
        <v>47.307200000000002</v>
      </c>
    </row>
    <row r="163" spans="1:3" x14ac:dyDescent="0.2">
      <c r="A163" s="5">
        <v>84.839799999999997</v>
      </c>
      <c r="C163" s="5">
        <v>60.156300000000002</v>
      </c>
    </row>
    <row r="164" spans="1:3" x14ac:dyDescent="0.2">
      <c r="A164" s="5">
        <v>68.717299999999994</v>
      </c>
      <c r="C164" s="5">
        <v>0</v>
      </c>
    </row>
    <row r="165" spans="1:3" x14ac:dyDescent="0.2">
      <c r="A165" s="5">
        <v>34.488599999999998</v>
      </c>
      <c r="C165" s="5">
        <v>0</v>
      </c>
    </row>
    <row r="166" spans="1:3" x14ac:dyDescent="0.2">
      <c r="A166" s="5"/>
      <c r="C166" s="5">
        <v>17.509499999999999</v>
      </c>
    </row>
    <row r="167" spans="1:3" x14ac:dyDescent="0.2">
      <c r="A167" s="5">
        <v>169.0933</v>
      </c>
      <c r="C167" s="5">
        <v>45.813200000000002</v>
      </c>
    </row>
    <row r="168" spans="1:3" x14ac:dyDescent="0.2">
      <c r="A168" s="5">
        <v>204.04079999999999</v>
      </c>
      <c r="C168" s="5">
        <v>27.181999999999999</v>
      </c>
    </row>
    <row r="169" spans="1:3" x14ac:dyDescent="0.2">
      <c r="A169" s="5">
        <v>104.66419999999999</v>
      </c>
      <c r="C169" s="5">
        <v>0</v>
      </c>
    </row>
    <row r="170" spans="1:3" x14ac:dyDescent="0.2">
      <c r="A170" s="5">
        <v>63.541899999999998</v>
      </c>
      <c r="C170" s="5">
        <v>0</v>
      </c>
    </row>
    <row r="171" spans="1:3" x14ac:dyDescent="0.2">
      <c r="A171" s="5">
        <v>54.950299999999999</v>
      </c>
      <c r="C171" s="5">
        <v>57.3264</v>
      </c>
    </row>
    <row r="172" spans="1:3" x14ac:dyDescent="0.2">
      <c r="A172" s="5">
        <v>78.9863</v>
      </c>
      <c r="C172" s="5">
        <v>0</v>
      </c>
    </row>
    <row r="173" spans="1:3" x14ac:dyDescent="0.2">
      <c r="A173" s="5">
        <v>154.95930000000001</v>
      </c>
      <c r="C173" s="5">
        <v>0</v>
      </c>
    </row>
    <row r="174" spans="1:3" x14ac:dyDescent="0.2">
      <c r="A174" s="5">
        <v>130.857</v>
      </c>
      <c r="C174" s="5">
        <v>0</v>
      </c>
    </row>
    <row r="175" spans="1:3" x14ac:dyDescent="0.2">
      <c r="A175" s="5">
        <v>177.07300000000001</v>
      </c>
      <c r="C175" s="5">
        <v>0</v>
      </c>
    </row>
    <row r="176" spans="1:3" x14ac:dyDescent="0.2">
      <c r="A176" s="5">
        <v>97.688900000000004</v>
      </c>
      <c r="C176" s="5">
        <v>39.235700000000001</v>
      </c>
    </row>
    <row r="177" spans="1:3" x14ac:dyDescent="0.2">
      <c r="A177" s="5">
        <v>60.013500000000001</v>
      </c>
      <c r="C177" s="5">
        <v>0</v>
      </c>
    </row>
    <row r="178" spans="1:3" x14ac:dyDescent="0.2">
      <c r="A178" s="5">
        <v>143.6704</v>
      </c>
      <c r="C178" s="5">
        <v>0</v>
      </c>
    </row>
    <row r="179" spans="1:3" x14ac:dyDescent="0.2">
      <c r="A179" s="5">
        <v>131.11189999999999</v>
      </c>
      <c r="C179" s="5">
        <v>0</v>
      </c>
    </row>
    <row r="180" spans="1:3" x14ac:dyDescent="0.2">
      <c r="A180" s="5">
        <v>45.2727</v>
      </c>
      <c r="C180" s="5">
        <v>0</v>
      </c>
    </row>
    <row r="181" spans="1:3" x14ac:dyDescent="0.2">
      <c r="A181" s="5">
        <v>200.7062</v>
      </c>
      <c r="C181" s="5">
        <v>0</v>
      </c>
    </row>
    <row r="182" spans="1:3" x14ac:dyDescent="0.2">
      <c r="A182" s="5">
        <v>60.125700000000002</v>
      </c>
      <c r="C182" s="5">
        <v>0</v>
      </c>
    </row>
    <row r="183" spans="1:3" x14ac:dyDescent="0.2">
      <c r="A183" s="5">
        <v>119.3489</v>
      </c>
      <c r="C183" s="5">
        <v>0</v>
      </c>
    </row>
    <row r="184" spans="1:3" x14ac:dyDescent="0.2">
      <c r="A184" s="5">
        <v>111.19070000000001</v>
      </c>
      <c r="C184" s="5">
        <v>48.7348</v>
      </c>
    </row>
    <row r="185" spans="1:3" x14ac:dyDescent="0.2">
      <c r="A185" s="5">
        <v>115.1219</v>
      </c>
      <c r="C185" s="5">
        <v>10.126300000000001</v>
      </c>
    </row>
    <row r="186" spans="1:3" x14ac:dyDescent="0.2">
      <c r="A186" s="5">
        <v>68.141099999999994</v>
      </c>
      <c r="C186" s="5">
        <v>0</v>
      </c>
    </row>
    <row r="187" spans="1:3" x14ac:dyDescent="0.2">
      <c r="A187" s="5">
        <v>135.7978</v>
      </c>
      <c r="C187" s="5">
        <v>0</v>
      </c>
    </row>
    <row r="188" spans="1:3" x14ac:dyDescent="0.2">
      <c r="A188" s="5">
        <v>90.790199999999999</v>
      </c>
      <c r="C188" s="5">
        <v>18.774000000000001</v>
      </c>
    </row>
    <row r="189" spans="1:3" x14ac:dyDescent="0.2">
      <c r="A189" s="5">
        <v>70.787400000000005</v>
      </c>
      <c r="C189" s="5">
        <v>0</v>
      </c>
    </row>
    <row r="190" spans="1:3" x14ac:dyDescent="0.2">
      <c r="A190" s="5">
        <v>185.17509999999999</v>
      </c>
      <c r="C190" s="5">
        <v>0</v>
      </c>
    </row>
    <row r="191" spans="1:3" x14ac:dyDescent="0.2">
      <c r="A191" s="5">
        <v>184.23689999999999</v>
      </c>
      <c r="C191" s="5">
        <v>0</v>
      </c>
    </row>
    <row r="192" spans="1:3" x14ac:dyDescent="0.2">
      <c r="A192" s="5">
        <v>24.5867</v>
      </c>
      <c r="C192" s="5">
        <v>0</v>
      </c>
    </row>
    <row r="193" spans="1:3" x14ac:dyDescent="0.2">
      <c r="A193" s="5">
        <v>66.774600000000007</v>
      </c>
      <c r="C193" s="5">
        <v>0</v>
      </c>
    </row>
    <row r="194" spans="1:3" x14ac:dyDescent="0.2">
      <c r="A194" s="5">
        <v>63.944699999999997</v>
      </c>
      <c r="C194" s="5">
        <v>7.1588000000000003</v>
      </c>
    </row>
    <row r="195" spans="1:3" x14ac:dyDescent="0.2">
      <c r="A195" s="5">
        <v>130.22980000000001</v>
      </c>
      <c r="C195" s="5">
        <v>0</v>
      </c>
    </row>
    <row r="196" spans="1:3" x14ac:dyDescent="0.2">
      <c r="A196" s="5">
        <v>132.88630000000001</v>
      </c>
      <c r="C196" s="5">
        <v>0</v>
      </c>
    </row>
    <row r="197" spans="1:3" x14ac:dyDescent="0.2">
      <c r="A197" s="5">
        <v>111.6343</v>
      </c>
      <c r="C197" s="5">
        <v>0</v>
      </c>
    </row>
    <row r="198" spans="1:3" x14ac:dyDescent="0.2">
      <c r="A198" s="5">
        <v>80.113200000000006</v>
      </c>
      <c r="C198" s="5">
        <v>0</v>
      </c>
    </row>
    <row r="199" spans="1:3" x14ac:dyDescent="0.2">
      <c r="A199" s="5">
        <v>163.15309999999999</v>
      </c>
      <c r="C199" s="5">
        <v>49.453800000000001</v>
      </c>
    </row>
    <row r="200" spans="1:3" x14ac:dyDescent="0.2">
      <c r="A200" s="5">
        <v>213.7338</v>
      </c>
      <c r="C200" s="5">
        <v>0</v>
      </c>
    </row>
    <row r="201" spans="1:3" x14ac:dyDescent="0.2">
      <c r="A201" s="5">
        <v>43.931699999999999</v>
      </c>
      <c r="C201" s="5">
        <v>25.336200000000002</v>
      </c>
    </row>
    <row r="202" spans="1:3" x14ac:dyDescent="0.2">
      <c r="A202" s="5">
        <v>121.2813</v>
      </c>
      <c r="C202" s="5">
        <v>0</v>
      </c>
    </row>
    <row r="203" spans="1:3" x14ac:dyDescent="0.2">
      <c r="A203" s="5">
        <v>142.39570000000001</v>
      </c>
      <c r="C203" s="5">
        <v>0</v>
      </c>
    </row>
    <row r="204" spans="1:3" x14ac:dyDescent="0.2">
      <c r="A204" s="5">
        <v>114.4999</v>
      </c>
      <c r="C204" s="5">
        <v>0</v>
      </c>
    </row>
    <row r="205" spans="1:3" x14ac:dyDescent="0.2">
      <c r="A205" s="5">
        <v>77.874799999999993</v>
      </c>
      <c r="C205" s="5">
        <v>0</v>
      </c>
    </row>
    <row r="206" spans="1:3" x14ac:dyDescent="0.2">
      <c r="A206" s="5">
        <v>66.856200000000001</v>
      </c>
      <c r="C206" s="5">
        <v>2.3149000000000002</v>
      </c>
    </row>
    <row r="207" spans="1:3" x14ac:dyDescent="0.2">
      <c r="A207" s="5">
        <v>185.18530000000001</v>
      </c>
      <c r="C207" s="5">
        <v>0</v>
      </c>
    </row>
    <row r="208" spans="1:3" x14ac:dyDescent="0.2">
      <c r="A208" s="5">
        <v>96.990399999999994</v>
      </c>
      <c r="C208" s="5">
        <v>0</v>
      </c>
    </row>
    <row r="209" spans="1:3" x14ac:dyDescent="0.2">
      <c r="A209" s="5">
        <v>182.2687</v>
      </c>
      <c r="C209" s="5">
        <v>0</v>
      </c>
    </row>
    <row r="210" spans="1:3" x14ac:dyDescent="0.2">
      <c r="A210" s="5">
        <v>201.5883</v>
      </c>
      <c r="C210" s="5">
        <v>0</v>
      </c>
    </row>
    <row r="211" spans="1:3" x14ac:dyDescent="0.2">
      <c r="A211" s="5">
        <v>297.56400000000002</v>
      </c>
      <c r="C211" s="5">
        <v>0</v>
      </c>
    </row>
    <row r="212" spans="1:3" x14ac:dyDescent="0.2">
      <c r="A212" s="5">
        <v>246.7132</v>
      </c>
      <c r="C212" s="5">
        <v>0</v>
      </c>
    </row>
    <row r="213" spans="1:3" x14ac:dyDescent="0.2">
      <c r="A213" s="5"/>
      <c r="C213" s="5">
        <v>0</v>
      </c>
    </row>
    <row r="214" spans="1:3" x14ac:dyDescent="0.2">
      <c r="A214" s="5">
        <v>235.82</v>
      </c>
      <c r="C214" s="5">
        <v>0</v>
      </c>
    </row>
    <row r="215" spans="1:3" x14ac:dyDescent="0.2">
      <c r="A215" s="5">
        <v>329.96</v>
      </c>
      <c r="C215" s="5">
        <v>0</v>
      </c>
    </row>
    <row r="216" spans="1:3" x14ac:dyDescent="0.2">
      <c r="A216" s="5">
        <v>88.68</v>
      </c>
      <c r="C216" s="5">
        <v>0</v>
      </c>
    </row>
    <row r="217" spans="1:3" x14ac:dyDescent="0.2">
      <c r="A217" s="5">
        <v>82.94</v>
      </c>
      <c r="C217" s="5">
        <v>0</v>
      </c>
    </row>
    <row r="218" spans="1:3" x14ac:dyDescent="0.2">
      <c r="A218" s="5">
        <v>102.15</v>
      </c>
      <c r="C218" s="5">
        <v>0</v>
      </c>
    </row>
    <row r="219" spans="1:3" x14ac:dyDescent="0.2">
      <c r="A219" s="5">
        <v>102.98</v>
      </c>
      <c r="C219" s="5">
        <v>0</v>
      </c>
    </row>
    <row r="220" spans="1:3" x14ac:dyDescent="0.2">
      <c r="A220" s="5">
        <v>215.8</v>
      </c>
      <c r="C220" s="5">
        <v>0</v>
      </c>
    </row>
    <row r="221" spans="1:3" x14ac:dyDescent="0.2">
      <c r="A221" s="5">
        <v>87.35</v>
      </c>
      <c r="C221" s="5">
        <v>0</v>
      </c>
    </row>
    <row r="222" spans="1:3" x14ac:dyDescent="0.2">
      <c r="A222" s="5">
        <v>99.22</v>
      </c>
    </row>
    <row r="223" spans="1:3" x14ac:dyDescent="0.2">
      <c r="A223" s="5">
        <v>100.74</v>
      </c>
    </row>
    <row r="224" spans="1:3" x14ac:dyDescent="0.2">
      <c r="A224" s="5">
        <v>210.1</v>
      </c>
    </row>
    <row r="225" spans="1:1" x14ac:dyDescent="0.2">
      <c r="A225" s="5">
        <v>85.54</v>
      </c>
    </row>
    <row r="226" spans="1:1" x14ac:dyDescent="0.2">
      <c r="A226" s="5">
        <v>122.78</v>
      </c>
    </row>
    <row r="227" spans="1:1" x14ac:dyDescent="0.2">
      <c r="A227" s="5">
        <v>196.61</v>
      </c>
    </row>
    <row r="228" spans="1:1" x14ac:dyDescent="0.2">
      <c r="A228" s="5">
        <v>70.349999999999994</v>
      </c>
    </row>
    <row r="229" spans="1:1" x14ac:dyDescent="0.2">
      <c r="A229" s="5">
        <v>249.8</v>
      </c>
    </row>
    <row r="230" spans="1:1" x14ac:dyDescent="0.2">
      <c r="A230" s="5">
        <v>190.3</v>
      </c>
    </row>
    <row r="231" spans="1:1" x14ac:dyDescent="0.2">
      <c r="A231" s="5">
        <v>157.6</v>
      </c>
    </row>
    <row r="232" spans="1:1" x14ac:dyDescent="0.2">
      <c r="A232" s="5">
        <v>74.28</v>
      </c>
    </row>
    <row r="233" spans="1:1" x14ac:dyDescent="0.2">
      <c r="A233" s="5">
        <v>112.06</v>
      </c>
    </row>
    <row r="234" spans="1:1" x14ac:dyDescent="0.2">
      <c r="A234" s="5"/>
    </row>
    <row r="235" spans="1:1" x14ac:dyDescent="0.2">
      <c r="A235" s="5">
        <v>56.967799999999997</v>
      </c>
    </row>
    <row r="236" spans="1:1" x14ac:dyDescent="0.2">
      <c r="A236" s="5">
        <v>146.7945</v>
      </c>
    </row>
    <row r="237" spans="1:1" x14ac:dyDescent="0.2">
      <c r="A237" s="5">
        <v>81.688199999999995</v>
      </c>
    </row>
    <row r="238" spans="1:1" x14ac:dyDescent="0.2">
      <c r="A238" s="5">
        <v>60.711300000000001</v>
      </c>
    </row>
    <row r="239" spans="1:1" x14ac:dyDescent="0.2">
      <c r="A239" s="5">
        <v>23.06</v>
      </c>
    </row>
    <row r="240" spans="1:1" x14ac:dyDescent="0.2">
      <c r="A240" s="5">
        <v>153.05670000000001</v>
      </c>
    </row>
    <row r="241" spans="1:1" x14ac:dyDescent="0.2">
      <c r="A241" s="5">
        <v>155.29230000000001</v>
      </c>
    </row>
    <row r="242" spans="1:1" x14ac:dyDescent="0.2">
      <c r="A242" s="5">
        <v>62.113999999999997</v>
      </c>
    </row>
    <row r="243" spans="1:1" x14ac:dyDescent="0.2">
      <c r="A243" s="5">
        <v>28.525600000000001</v>
      </c>
    </row>
    <row r="244" spans="1:1" x14ac:dyDescent="0.2">
      <c r="A244" s="5">
        <v>76.153700000000001</v>
      </c>
    </row>
    <row r="245" spans="1:1" x14ac:dyDescent="0.2">
      <c r="A245" s="5">
        <v>71.744200000000006</v>
      </c>
    </row>
    <row r="246" spans="1:1" x14ac:dyDescent="0.2">
      <c r="A246" s="5">
        <v>38.460599999999999</v>
      </c>
    </row>
    <row r="247" spans="1:1" x14ac:dyDescent="0.2">
      <c r="A247" s="5">
        <v>138.49090000000001</v>
      </c>
    </row>
    <row r="248" spans="1:1" x14ac:dyDescent="0.2">
      <c r="A248" s="5">
        <v>98.148499999999999</v>
      </c>
    </row>
    <row r="249" spans="1:1" x14ac:dyDescent="0.2">
      <c r="A249" s="5">
        <v>33.951300000000003</v>
      </c>
    </row>
    <row r="250" spans="1:1" x14ac:dyDescent="0.2">
      <c r="A250" s="5">
        <v>41.260599999999997</v>
      </c>
    </row>
    <row r="251" spans="1:1" x14ac:dyDescent="0.2">
      <c r="A251" s="5">
        <v>60.865600000000001</v>
      </c>
    </row>
    <row r="252" spans="1:1" x14ac:dyDescent="0.2">
      <c r="A252" s="5">
        <v>37.956200000000003</v>
      </c>
    </row>
    <row r="253" spans="1:1" x14ac:dyDescent="0.2">
      <c r="A253" s="5">
        <v>162.15520000000001</v>
      </c>
    </row>
    <row r="254" spans="1:1" x14ac:dyDescent="0.2">
      <c r="A254" s="5">
        <v>56.209299999999999</v>
      </c>
    </row>
    <row r="255" spans="1:1" x14ac:dyDescent="0.2">
      <c r="A255" s="5">
        <v>46.419499999999999</v>
      </c>
    </row>
    <row r="256" spans="1:1" x14ac:dyDescent="0.2">
      <c r="A256" s="5">
        <v>78.476299999999995</v>
      </c>
    </row>
    <row r="257" spans="1:1" x14ac:dyDescent="0.2">
      <c r="A257" s="5"/>
    </row>
    <row r="258" spans="1:1" x14ac:dyDescent="0.2">
      <c r="A258" s="5">
        <v>145.4118</v>
      </c>
    </row>
    <row r="259" spans="1:1" x14ac:dyDescent="0.2">
      <c r="A259" s="5">
        <v>22.403099999999998</v>
      </c>
    </row>
    <row r="260" spans="1:1" x14ac:dyDescent="0.2">
      <c r="A260" s="5">
        <v>123.7907</v>
      </c>
    </row>
    <row r="261" spans="1:1" x14ac:dyDescent="0.2">
      <c r="A261" s="5">
        <v>66.316699999999997</v>
      </c>
    </row>
    <row r="262" spans="1:1" x14ac:dyDescent="0.2">
      <c r="A262" s="5">
        <v>70.308800000000005</v>
      </c>
    </row>
    <row r="263" spans="1:1" x14ac:dyDescent="0.2">
      <c r="A263" s="5">
        <v>16.389500000000002</v>
      </c>
    </row>
    <row r="264" spans="1:1" x14ac:dyDescent="0.2">
      <c r="A264" s="5">
        <v>51.253599999999999</v>
      </c>
    </row>
    <row r="265" spans="1:1" x14ac:dyDescent="0.2">
      <c r="A265" s="5">
        <v>73.1995</v>
      </c>
    </row>
    <row r="266" spans="1:1" x14ac:dyDescent="0.2">
      <c r="A266" s="5">
        <v>60.069000000000003</v>
      </c>
    </row>
    <row r="267" spans="1:1" x14ac:dyDescent="0.2">
      <c r="A267" s="5">
        <v>87.912300000000002</v>
      </c>
    </row>
    <row r="268" spans="1:1" x14ac:dyDescent="0.2">
      <c r="A268" s="5">
        <v>81.165599999999998</v>
      </c>
    </row>
    <row r="269" spans="1:1" x14ac:dyDescent="0.2">
      <c r="A269" s="5">
        <v>64.688999999999993</v>
      </c>
    </row>
    <row r="270" spans="1:1" x14ac:dyDescent="0.2">
      <c r="A270" s="5">
        <v>149.15170000000001</v>
      </c>
    </row>
    <row r="271" spans="1:1" x14ac:dyDescent="0.2">
      <c r="A271" s="5">
        <v>106.3015</v>
      </c>
    </row>
    <row r="272" spans="1:1" x14ac:dyDescent="0.2">
      <c r="A272" s="5">
        <v>86.270099999999999</v>
      </c>
    </row>
    <row r="273" spans="1:1" x14ac:dyDescent="0.2">
      <c r="A273" s="5">
        <v>218.90889999999999</v>
      </c>
    </row>
    <row r="274" spans="1:1" x14ac:dyDescent="0.2">
      <c r="A274" s="5">
        <v>17.630700000000001</v>
      </c>
    </row>
    <row r="275" spans="1:1" x14ac:dyDescent="0.2">
      <c r="A275" s="5">
        <v>46.976599999999998</v>
      </c>
    </row>
    <row r="276" spans="1:1" x14ac:dyDescent="0.2">
      <c r="A276" s="5">
        <v>69.249099999999999</v>
      </c>
    </row>
    <row r="277" spans="1:1" x14ac:dyDescent="0.2">
      <c r="A277" s="5">
        <v>58.564700000000002</v>
      </c>
    </row>
    <row r="278" spans="1:1" x14ac:dyDescent="0.2">
      <c r="A278" s="5">
        <v>74.613</v>
      </c>
    </row>
    <row r="279" spans="1:1" x14ac:dyDescent="0.2">
      <c r="A279" s="5">
        <v>152.88980000000001</v>
      </c>
    </row>
    <row r="280" spans="1:1" x14ac:dyDescent="0.2">
      <c r="A280" s="5">
        <v>97.459000000000003</v>
      </c>
    </row>
    <row r="281" spans="1:1" x14ac:dyDescent="0.2">
      <c r="A281" s="5">
        <v>33.557499999999997</v>
      </c>
    </row>
    <row r="282" spans="1:1" x14ac:dyDescent="0.2">
      <c r="A282" s="5">
        <v>68.695599999999999</v>
      </c>
    </row>
    <row r="283" spans="1:1" x14ac:dyDescent="0.2">
      <c r="A283" s="5">
        <v>56.681100000000001</v>
      </c>
    </row>
    <row r="284" spans="1:1" x14ac:dyDescent="0.2">
      <c r="A284" s="5">
        <v>79.719399999999993</v>
      </c>
    </row>
    <row r="285" spans="1:1" x14ac:dyDescent="0.2">
      <c r="A285" s="5">
        <v>65.6053</v>
      </c>
    </row>
    <row r="286" spans="1:1" x14ac:dyDescent="0.2">
      <c r="A286" s="5">
        <v>92.730099999999993</v>
      </c>
    </row>
    <row r="287" spans="1:1" x14ac:dyDescent="0.2">
      <c r="A287" s="5">
        <v>178.18719999999999</v>
      </c>
    </row>
    <row r="288" spans="1:1" x14ac:dyDescent="0.2">
      <c r="A288" s="5">
        <v>116.8644</v>
      </c>
    </row>
    <row r="289" spans="1:1" x14ac:dyDescent="0.2">
      <c r="A289" s="5">
        <v>102.8629</v>
      </c>
    </row>
    <row r="290" spans="1:1" x14ac:dyDescent="0.2">
      <c r="A290" s="5">
        <v>110.5586</v>
      </c>
    </row>
    <row r="291" spans="1:1" x14ac:dyDescent="0.2">
      <c r="A291" s="5">
        <v>51.289900000000003</v>
      </c>
    </row>
    <row r="292" spans="1:1" x14ac:dyDescent="0.2">
      <c r="A292" s="5">
        <v>203.77500000000001</v>
      </c>
    </row>
    <row r="293" spans="1:1" x14ac:dyDescent="0.2">
      <c r="A293" s="5">
        <v>89.576300000000003</v>
      </c>
    </row>
    <row r="294" spans="1:1" x14ac:dyDescent="0.2">
      <c r="A294" s="5">
        <v>98.204800000000006</v>
      </c>
    </row>
    <row r="295" spans="1:1" x14ac:dyDescent="0.2">
      <c r="A295" s="5">
        <v>52.5946</v>
      </c>
    </row>
    <row r="296" spans="1:1" x14ac:dyDescent="0.2">
      <c r="A296" s="5">
        <v>119.3631</v>
      </c>
    </row>
    <row r="297" spans="1:1" x14ac:dyDescent="0.2">
      <c r="A297" s="5">
        <v>74.847099999999998</v>
      </c>
    </row>
    <row r="298" spans="1:1" x14ac:dyDescent="0.2">
      <c r="A298" s="5">
        <v>105.4051</v>
      </c>
    </row>
    <row r="299" spans="1:1" x14ac:dyDescent="0.2">
      <c r="A299" s="5">
        <v>24.7331</v>
      </c>
    </row>
    <row r="300" spans="1:1" x14ac:dyDescent="0.2">
      <c r="A300" s="5">
        <v>74.046899999999994</v>
      </c>
    </row>
    <row r="301" spans="1:1" x14ac:dyDescent="0.2">
      <c r="A301" s="5">
        <v>39.872399999999999</v>
      </c>
    </row>
    <row r="302" spans="1:1" x14ac:dyDescent="0.2">
      <c r="A302" s="5">
        <v>65.2714</v>
      </c>
    </row>
    <row r="303" spans="1:1" x14ac:dyDescent="0.2">
      <c r="A303" s="5">
        <v>82.163600000000002</v>
      </c>
    </row>
    <row r="304" spans="1:1" x14ac:dyDescent="0.2">
      <c r="A304" s="5">
        <v>77.877499999999998</v>
      </c>
    </row>
    <row r="305" spans="1:1" x14ac:dyDescent="0.2">
      <c r="A305" s="5">
        <v>79.670400000000001</v>
      </c>
    </row>
    <row r="306" spans="1:1" x14ac:dyDescent="0.2">
      <c r="A306" s="5">
        <v>132.04179999999999</v>
      </c>
    </row>
    <row r="307" spans="1:1" x14ac:dyDescent="0.2">
      <c r="A307" s="5">
        <v>47.963700000000003</v>
      </c>
    </row>
    <row r="308" spans="1:1" x14ac:dyDescent="0.2">
      <c r="A308" s="5">
        <v>41.019199999999998</v>
      </c>
    </row>
    <row r="309" spans="1:1" x14ac:dyDescent="0.2">
      <c r="A309" s="5">
        <v>80.1875</v>
      </c>
    </row>
    <row r="310" spans="1:1" x14ac:dyDescent="0.2">
      <c r="A310" s="5">
        <v>102.5018</v>
      </c>
    </row>
    <row r="311" spans="1:1" x14ac:dyDescent="0.2">
      <c r="A311" s="5">
        <v>86.288200000000003</v>
      </c>
    </row>
    <row r="312" spans="1:1" x14ac:dyDescent="0.2">
      <c r="A312" s="5">
        <v>64.088300000000004</v>
      </c>
    </row>
    <row r="313" spans="1:1" x14ac:dyDescent="0.2">
      <c r="A313" s="5">
        <v>18.010000000000002</v>
      </c>
    </row>
    <row r="314" spans="1:1" x14ac:dyDescent="0.2">
      <c r="A314" s="5">
        <v>57.296199999999999</v>
      </c>
    </row>
    <row r="315" spans="1:1" x14ac:dyDescent="0.2">
      <c r="A315" s="5">
        <v>65.763199999999998</v>
      </c>
    </row>
    <row r="316" spans="1:1" x14ac:dyDescent="0.2">
      <c r="A316" s="5">
        <v>28.941199999999998</v>
      </c>
    </row>
    <row r="317" spans="1:1" x14ac:dyDescent="0.2">
      <c r="A317" s="5">
        <v>105.2944</v>
      </c>
    </row>
    <row r="318" spans="1:1" x14ac:dyDescent="0.2">
      <c r="A318" s="5">
        <v>45.067599999999999</v>
      </c>
    </row>
    <row r="319" spans="1:1" x14ac:dyDescent="0.2">
      <c r="A319" s="5">
        <v>105.8733</v>
      </c>
    </row>
    <row r="320" spans="1:1" x14ac:dyDescent="0.2">
      <c r="A320" s="5">
        <v>69.474100000000007</v>
      </c>
    </row>
    <row r="321" spans="1:1" x14ac:dyDescent="0.2">
      <c r="A321" s="5">
        <v>71.043700000000001</v>
      </c>
    </row>
    <row r="322" spans="1:1" x14ac:dyDescent="0.2">
      <c r="A322" s="5">
        <v>158.4153</v>
      </c>
    </row>
    <row r="323" spans="1:1" x14ac:dyDescent="0.2">
      <c r="A323" s="5">
        <v>132.80029999999999</v>
      </c>
    </row>
    <row r="324" spans="1:1" x14ac:dyDescent="0.2">
      <c r="A324" s="5">
        <v>114.89919999999999</v>
      </c>
    </row>
    <row r="325" spans="1:1" x14ac:dyDescent="0.2">
      <c r="A325" s="5">
        <v>82.889499999999998</v>
      </c>
    </row>
    <row r="326" spans="1:1" x14ac:dyDescent="0.2">
      <c r="A326" s="5">
        <v>47.606200000000001</v>
      </c>
    </row>
    <row r="327" spans="1:1" x14ac:dyDescent="0.2">
      <c r="A327" s="5">
        <v>134.46430000000001</v>
      </c>
    </row>
    <row r="328" spans="1:1" x14ac:dyDescent="0.2">
      <c r="A328" s="5">
        <v>79.590500000000006</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76AA28-7FF8-DA41-82F2-E0524D903450}">
  <dimension ref="A1:N131"/>
  <sheetViews>
    <sheetView workbookViewId="0">
      <selection activeCell="C12" sqref="C12"/>
    </sheetView>
  </sheetViews>
  <sheetFormatPr baseColWidth="10" defaultRowHeight="16" x14ac:dyDescent="0.2"/>
  <sheetData>
    <row r="1" spans="1:13" x14ac:dyDescent="0.2">
      <c r="A1" s="2" t="s">
        <v>3106</v>
      </c>
    </row>
    <row r="4" spans="1:13" x14ac:dyDescent="0.2">
      <c r="A4" s="2"/>
    </row>
    <row r="6" spans="1:13" x14ac:dyDescent="0.2">
      <c r="B6" t="s">
        <v>707</v>
      </c>
    </row>
    <row r="7" spans="1:13" x14ac:dyDescent="0.2">
      <c r="A7" t="s">
        <v>708</v>
      </c>
      <c r="B7">
        <v>72.475999999999999</v>
      </c>
      <c r="G7" t="s">
        <v>709</v>
      </c>
      <c r="H7" t="s">
        <v>710</v>
      </c>
      <c r="I7" t="s">
        <v>711</v>
      </c>
    </row>
    <row r="8" spans="1:13" x14ac:dyDescent="0.2">
      <c r="A8" t="s">
        <v>712</v>
      </c>
      <c r="B8">
        <v>47.442999999999998</v>
      </c>
      <c r="G8">
        <v>72.475999999999999</v>
      </c>
      <c r="H8">
        <v>180.79599999999999</v>
      </c>
      <c r="I8">
        <v>0</v>
      </c>
    </row>
    <row r="9" spans="1:13" x14ac:dyDescent="0.2">
      <c r="A9" t="s">
        <v>713</v>
      </c>
      <c r="B9">
        <v>26.503</v>
      </c>
      <c r="G9">
        <v>47.442999999999998</v>
      </c>
      <c r="H9">
        <v>97.457999999999998</v>
      </c>
      <c r="I9">
        <v>161.441</v>
      </c>
    </row>
    <row r="10" spans="1:13" x14ac:dyDescent="0.2">
      <c r="A10" t="s">
        <v>714</v>
      </c>
      <c r="B10">
        <v>38.100999999999999</v>
      </c>
      <c r="G10">
        <v>26.503</v>
      </c>
      <c r="H10">
        <v>86.418000000000006</v>
      </c>
      <c r="I10">
        <v>0</v>
      </c>
    </row>
    <row r="11" spans="1:13" x14ac:dyDescent="0.2">
      <c r="A11" t="s">
        <v>715</v>
      </c>
      <c r="B11">
        <v>0</v>
      </c>
      <c r="G11">
        <v>38.100999999999999</v>
      </c>
      <c r="H11">
        <v>60.408999999999999</v>
      </c>
      <c r="I11">
        <v>82.817999999999998</v>
      </c>
    </row>
    <row r="12" spans="1:13" x14ac:dyDescent="0.2">
      <c r="A12" t="s">
        <v>716</v>
      </c>
      <c r="B12">
        <v>0</v>
      </c>
      <c r="G12">
        <v>0</v>
      </c>
      <c r="H12">
        <v>13.385</v>
      </c>
      <c r="I12">
        <v>79.712999999999994</v>
      </c>
    </row>
    <row r="13" spans="1:13" x14ac:dyDescent="0.2">
      <c r="A13" t="s">
        <v>717</v>
      </c>
      <c r="B13">
        <v>9.7469999999999999</v>
      </c>
      <c r="G13">
        <v>0</v>
      </c>
      <c r="H13">
        <v>0</v>
      </c>
      <c r="I13">
        <v>10.241</v>
      </c>
    </row>
    <row r="14" spans="1:13" x14ac:dyDescent="0.2">
      <c r="A14" t="s">
        <v>718</v>
      </c>
      <c r="B14">
        <v>0</v>
      </c>
      <c r="G14">
        <v>9.7469999999999999</v>
      </c>
      <c r="H14">
        <v>157.816</v>
      </c>
      <c r="I14">
        <v>57.924999999999997</v>
      </c>
    </row>
    <row r="15" spans="1:13" x14ac:dyDescent="0.2">
      <c r="A15" t="s">
        <v>719</v>
      </c>
      <c r="B15">
        <v>91.045000000000002</v>
      </c>
      <c r="G15">
        <v>0</v>
      </c>
      <c r="H15">
        <v>0</v>
      </c>
      <c r="I15">
        <v>0</v>
      </c>
      <c r="K15" s="25" t="s">
        <v>720</v>
      </c>
      <c r="L15" s="25"/>
      <c r="M15" s="25"/>
    </row>
    <row r="16" spans="1:13" x14ac:dyDescent="0.2">
      <c r="A16" t="s">
        <v>721</v>
      </c>
      <c r="B16">
        <v>49.774999999999999</v>
      </c>
      <c r="G16">
        <v>91.045000000000002</v>
      </c>
      <c r="H16">
        <v>128.24600000000001</v>
      </c>
      <c r="I16">
        <v>77.875</v>
      </c>
    </row>
    <row r="17" spans="1:13" x14ac:dyDescent="0.2">
      <c r="A17" t="s">
        <v>722</v>
      </c>
      <c r="B17">
        <v>0</v>
      </c>
      <c r="G17">
        <v>49.774999999999999</v>
      </c>
      <c r="H17">
        <v>0</v>
      </c>
      <c r="I17">
        <v>0</v>
      </c>
      <c r="K17">
        <v>70</v>
      </c>
      <c r="L17">
        <v>70</v>
      </c>
      <c r="M17">
        <v>60</v>
      </c>
    </row>
    <row r="18" spans="1:13" x14ac:dyDescent="0.2">
      <c r="A18" t="s">
        <v>723</v>
      </c>
      <c r="B18">
        <v>161.441</v>
      </c>
    </row>
    <row r="19" spans="1:13" x14ac:dyDescent="0.2">
      <c r="A19" t="s">
        <v>724</v>
      </c>
      <c r="B19">
        <v>0</v>
      </c>
      <c r="G19">
        <v>345.72300000000001</v>
      </c>
      <c r="H19">
        <v>152.47999999999999</v>
      </c>
      <c r="I19">
        <v>99.067999999999998</v>
      </c>
    </row>
    <row r="20" spans="1:13" x14ac:dyDescent="0.2">
      <c r="A20" t="s">
        <v>725</v>
      </c>
      <c r="B20">
        <v>82.817999999999998</v>
      </c>
      <c r="G20">
        <v>195.791</v>
      </c>
      <c r="H20">
        <v>0</v>
      </c>
      <c r="I20">
        <v>15.464</v>
      </c>
    </row>
    <row r="21" spans="1:13" x14ac:dyDescent="0.2">
      <c r="A21" t="s">
        <v>726</v>
      </c>
      <c r="B21">
        <v>79.712999999999994</v>
      </c>
      <c r="G21">
        <v>137.14400000000001</v>
      </c>
      <c r="H21">
        <v>71.31</v>
      </c>
      <c r="I21">
        <v>161.88499999999999</v>
      </c>
    </row>
    <row r="22" spans="1:13" x14ac:dyDescent="0.2">
      <c r="A22" t="s">
        <v>727</v>
      </c>
      <c r="B22">
        <v>10.241</v>
      </c>
      <c r="G22">
        <v>80.119</v>
      </c>
      <c r="H22">
        <v>156.739</v>
      </c>
      <c r="I22">
        <v>47.378999999999998</v>
      </c>
    </row>
    <row r="23" spans="1:13" x14ac:dyDescent="0.2">
      <c r="A23" t="s">
        <v>728</v>
      </c>
      <c r="B23">
        <v>57.924999999999997</v>
      </c>
      <c r="G23">
        <v>0</v>
      </c>
      <c r="H23">
        <v>197.90700000000001</v>
      </c>
      <c r="I23">
        <v>83.68</v>
      </c>
    </row>
    <row r="24" spans="1:13" x14ac:dyDescent="0.2">
      <c r="A24" t="s">
        <v>729</v>
      </c>
      <c r="B24">
        <v>0</v>
      </c>
      <c r="G24">
        <v>69.635999999999996</v>
      </c>
      <c r="H24">
        <v>27.378</v>
      </c>
      <c r="I24">
        <v>0</v>
      </c>
    </row>
    <row r="25" spans="1:13" x14ac:dyDescent="0.2">
      <c r="A25" t="s">
        <v>730</v>
      </c>
      <c r="B25">
        <v>77.875</v>
      </c>
      <c r="G25">
        <v>0</v>
      </c>
      <c r="H25">
        <v>102.09699999999999</v>
      </c>
      <c r="I25">
        <v>0</v>
      </c>
    </row>
    <row r="26" spans="1:13" x14ac:dyDescent="0.2">
      <c r="A26" t="s">
        <v>731</v>
      </c>
      <c r="B26">
        <v>0</v>
      </c>
      <c r="G26">
        <v>203.928</v>
      </c>
      <c r="H26">
        <v>0</v>
      </c>
      <c r="I26">
        <v>0</v>
      </c>
    </row>
    <row r="27" spans="1:13" x14ac:dyDescent="0.2">
      <c r="A27" t="s">
        <v>732</v>
      </c>
      <c r="B27">
        <v>180.79599999999999</v>
      </c>
      <c r="G27">
        <v>62.411999999999999</v>
      </c>
      <c r="H27">
        <v>66.239999999999995</v>
      </c>
      <c r="I27">
        <v>50.927999999999997</v>
      </c>
    </row>
    <row r="28" spans="1:13" x14ac:dyDescent="0.2">
      <c r="A28" t="s">
        <v>733</v>
      </c>
      <c r="B28">
        <v>97.457999999999998</v>
      </c>
      <c r="G28">
        <v>10.279</v>
      </c>
      <c r="H28">
        <v>0</v>
      </c>
      <c r="I28">
        <v>0</v>
      </c>
      <c r="K28">
        <v>80</v>
      </c>
      <c r="L28">
        <v>70</v>
      </c>
      <c r="M28">
        <v>60</v>
      </c>
    </row>
    <row r="29" spans="1:13" x14ac:dyDescent="0.2">
      <c r="A29" t="s">
        <v>734</v>
      </c>
      <c r="B29">
        <v>86.418000000000006</v>
      </c>
    </row>
    <row r="30" spans="1:13" x14ac:dyDescent="0.2">
      <c r="A30" t="s">
        <v>735</v>
      </c>
      <c r="B30">
        <v>60.408999999999999</v>
      </c>
      <c r="G30">
        <v>0</v>
      </c>
      <c r="H30">
        <v>98.459000000000003</v>
      </c>
      <c r="I30">
        <v>98.471999999999994</v>
      </c>
    </row>
    <row r="31" spans="1:13" x14ac:dyDescent="0.2">
      <c r="A31" t="s">
        <v>736</v>
      </c>
      <c r="B31">
        <v>13.385</v>
      </c>
      <c r="G31">
        <v>68.762</v>
      </c>
      <c r="H31">
        <v>56.67</v>
      </c>
      <c r="I31">
        <v>0</v>
      </c>
    </row>
    <row r="32" spans="1:13" x14ac:dyDescent="0.2">
      <c r="A32" t="s">
        <v>737</v>
      </c>
      <c r="B32">
        <v>0</v>
      </c>
      <c r="G32">
        <v>17.834</v>
      </c>
      <c r="H32">
        <v>37.948999999999998</v>
      </c>
      <c r="I32">
        <v>86.52</v>
      </c>
    </row>
    <row r="33" spans="1:13" x14ac:dyDescent="0.2">
      <c r="A33" t="s">
        <v>738</v>
      </c>
      <c r="B33">
        <v>157.816</v>
      </c>
      <c r="G33">
        <v>83.49</v>
      </c>
      <c r="H33">
        <v>0</v>
      </c>
      <c r="I33">
        <v>0</v>
      </c>
    </row>
    <row r="34" spans="1:13" x14ac:dyDescent="0.2">
      <c r="A34" t="s">
        <v>739</v>
      </c>
      <c r="B34">
        <v>0</v>
      </c>
      <c r="G34">
        <v>61.499000000000002</v>
      </c>
      <c r="H34">
        <v>0</v>
      </c>
      <c r="I34">
        <v>53.691000000000003</v>
      </c>
    </row>
    <row r="35" spans="1:13" x14ac:dyDescent="0.2">
      <c r="A35" t="s">
        <v>740</v>
      </c>
      <c r="B35">
        <v>128.24600000000001</v>
      </c>
      <c r="G35">
        <v>46.036000000000001</v>
      </c>
      <c r="H35">
        <v>87.47</v>
      </c>
      <c r="I35">
        <v>0</v>
      </c>
    </row>
    <row r="36" spans="1:13" x14ac:dyDescent="0.2">
      <c r="A36" t="s">
        <v>741</v>
      </c>
      <c r="B36">
        <v>0</v>
      </c>
      <c r="G36">
        <v>57.835999999999999</v>
      </c>
      <c r="H36">
        <v>72.462999999999994</v>
      </c>
      <c r="I36">
        <v>0</v>
      </c>
    </row>
    <row r="37" spans="1:13" x14ac:dyDescent="0.2">
      <c r="A37" t="s">
        <v>742</v>
      </c>
      <c r="B37">
        <v>345.72300000000001</v>
      </c>
      <c r="G37">
        <v>19.507000000000001</v>
      </c>
      <c r="H37">
        <v>25.184999999999999</v>
      </c>
      <c r="I37">
        <v>0</v>
      </c>
    </row>
    <row r="38" spans="1:13" x14ac:dyDescent="0.2">
      <c r="A38" t="s">
        <v>743</v>
      </c>
      <c r="B38">
        <v>195.791</v>
      </c>
      <c r="G38">
        <v>100.47499999999999</v>
      </c>
      <c r="H38">
        <v>52.677</v>
      </c>
      <c r="I38">
        <v>0</v>
      </c>
    </row>
    <row r="39" spans="1:13" x14ac:dyDescent="0.2">
      <c r="A39" t="s">
        <v>744</v>
      </c>
      <c r="B39">
        <v>137.14400000000001</v>
      </c>
      <c r="G39">
        <v>17.213000000000001</v>
      </c>
      <c r="H39">
        <v>88.927999999999997</v>
      </c>
      <c r="I39">
        <v>0</v>
      </c>
      <c r="K39">
        <v>90</v>
      </c>
      <c r="L39">
        <v>80</v>
      </c>
      <c r="M39">
        <v>30</v>
      </c>
    </row>
    <row r="40" spans="1:13" x14ac:dyDescent="0.2">
      <c r="A40" t="s">
        <v>745</v>
      </c>
      <c r="B40">
        <v>80.119</v>
      </c>
    </row>
    <row r="41" spans="1:13" x14ac:dyDescent="0.2">
      <c r="A41" t="s">
        <v>746</v>
      </c>
      <c r="B41">
        <v>0</v>
      </c>
    </row>
    <row r="42" spans="1:13" x14ac:dyDescent="0.2">
      <c r="A42" t="s">
        <v>747</v>
      </c>
      <c r="B42">
        <v>69.635999999999996</v>
      </c>
    </row>
    <row r="43" spans="1:13" x14ac:dyDescent="0.2">
      <c r="A43" t="s">
        <v>748</v>
      </c>
      <c r="B43">
        <v>0</v>
      </c>
    </row>
    <row r="44" spans="1:13" x14ac:dyDescent="0.2">
      <c r="A44" t="s">
        <v>749</v>
      </c>
      <c r="B44">
        <v>203.928</v>
      </c>
    </row>
    <row r="45" spans="1:13" x14ac:dyDescent="0.2">
      <c r="A45" t="s">
        <v>750</v>
      </c>
      <c r="B45">
        <v>62.411999999999999</v>
      </c>
    </row>
    <row r="46" spans="1:13" x14ac:dyDescent="0.2">
      <c r="A46" t="s">
        <v>751</v>
      </c>
      <c r="B46">
        <v>10.279</v>
      </c>
    </row>
    <row r="47" spans="1:13" x14ac:dyDescent="0.2">
      <c r="A47" t="s">
        <v>752</v>
      </c>
      <c r="B47">
        <v>99.067999999999998</v>
      </c>
    </row>
    <row r="48" spans="1:13" x14ac:dyDescent="0.2">
      <c r="A48" t="s">
        <v>753</v>
      </c>
      <c r="B48">
        <v>15.464</v>
      </c>
    </row>
    <row r="49" spans="1:2" x14ac:dyDescent="0.2">
      <c r="A49" t="s">
        <v>754</v>
      </c>
      <c r="B49">
        <v>161.88499999999999</v>
      </c>
    </row>
    <row r="50" spans="1:2" x14ac:dyDescent="0.2">
      <c r="A50" t="s">
        <v>755</v>
      </c>
      <c r="B50">
        <v>47.378999999999998</v>
      </c>
    </row>
    <row r="51" spans="1:2" x14ac:dyDescent="0.2">
      <c r="A51" t="s">
        <v>756</v>
      </c>
      <c r="B51">
        <v>83.68</v>
      </c>
    </row>
    <row r="52" spans="1:2" x14ac:dyDescent="0.2">
      <c r="A52" t="s">
        <v>757</v>
      </c>
      <c r="B52">
        <v>0</v>
      </c>
    </row>
    <row r="53" spans="1:2" x14ac:dyDescent="0.2">
      <c r="A53" t="s">
        <v>758</v>
      </c>
      <c r="B53">
        <v>0</v>
      </c>
    </row>
    <row r="54" spans="1:2" x14ac:dyDescent="0.2">
      <c r="A54" t="s">
        <v>759</v>
      </c>
      <c r="B54">
        <v>0</v>
      </c>
    </row>
    <row r="55" spans="1:2" x14ac:dyDescent="0.2">
      <c r="A55" t="s">
        <v>760</v>
      </c>
      <c r="B55">
        <v>50.927999999999997</v>
      </c>
    </row>
    <row r="56" spans="1:2" x14ac:dyDescent="0.2">
      <c r="A56" t="s">
        <v>761</v>
      </c>
      <c r="B56">
        <v>0</v>
      </c>
    </row>
    <row r="57" spans="1:2" x14ac:dyDescent="0.2">
      <c r="A57" t="s">
        <v>762</v>
      </c>
      <c r="B57">
        <v>152.47999999999999</v>
      </c>
    </row>
    <row r="58" spans="1:2" x14ac:dyDescent="0.2">
      <c r="A58" t="s">
        <v>763</v>
      </c>
      <c r="B58">
        <v>0</v>
      </c>
    </row>
    <row r="59" spans="1:2" x14ac:dyDescent="0.2">
      <c r="A59" t="s">
        <v>764</v>
      </c>
      <c r="B59">
        <v>71.31</v>
      </c>
    </row>
    <row r="60" spans="1:2" x14ac:dyDescent="0.2">
      <c r="A60" t="s">
        <v>765</v>
      </c>
      <c r="B60">
        <v>156.739</v>
      </c>
    </row>
    <row r="61" spans="1:2" x14ac:dyDescent="0.2">
      <c r="A61" t="s">
        <v>766</v>
      </c>
      <c r="B61">
        <v>197.90700000000001</v>
      </c>
    </row>
    <row r="62" spans="1:2" x14ac:dyDescent="0.2">
      <c r="A62" t="s">
        <v>767</v>
      </c>
      <c r="B62">
        <v>27.378</v>
      </c>
    </row>
    <row r="63" spans="1:2" x14ac:dyDescent="0.2">
      <c r="A63" t="s">
        <v>768</v>
      </c>
      <c r="B63">
        <v>102.09699999999999</v>
      </c>
    </row>
    <row r="64" spans="1:2" x14ac:dyDescent="0.2">
      <c r="A64" t="s">
        <v>769</v>
      </c>
      <c r="B64">
        <v>0</v>
      </c>
    </row>
    <row r="65" spans="1:2" x14ac:dyDescent="0.2">
      <c r="A65" t="s">
        <v>770</v>
      </c>
      <c r="B65">
        <v>66.239999999999995</v>
      </c>
    </row>
    <row r="66" spans="1:2" x14ac:dyDescent="0.2">
      <c r="A66" t="s">
        <v>771</v>
      </c>
      <c r="B66">
        <v>0</v>
      </c>
    </row>
    <row r="67" spans="1:2" x14ac:dyDescent="0.2">
      <c r="A67" t="s">
        <v>772</v>
      </c>
      <c r="B67">
        <v>0</v>
      </c>
    </row>
    <row r="68" spans="1:2" x14ac:dyDescent="0.2">
      <c r="A68" t="s">
        <v>773</v>
      </c>
      <c r="B68">
        <v>68.762</v>
      </c>
    </row>
    <row r="69" spans="1:2" x14ac:dyDescent="0.2">
      <c r="A69" t="s">
        <v>774</v>
      </c>
      <c r="B69">
        <v>17.834</v>
      </c>
    </row>
    <row r="70" spans="1:2" x14ac:dyDescent="0.2">
      <c r="A70" t="s">
        <v>775</v>
      </c>
      <c r="B70">
        <v>83.49</v>
      </c>
    </row>
    <row r="71" spans="1:2" x14ac:dyDescent="0.2">
      <c r="A71" t="s">
        <v>776</v>
      </c>
      <c r="B71">
        <v>61.499000000000002</v>
      </c>
    </row>
    <row r="72" spans="1:2" x14ac:dyDescent="0.2">
      <c r="A72" t="s">
        <v>777</v>
      </c>
      <c r="B72">
        <v>46.036000000000001</v>
      </c>
    </row>
    <row r="73" spans="1:2" x14ac:dyDescent="0.2">
      <c r="A73" t="s">
        <v>778</v>
      </c>
      <c r="B73">
        <v>57.835999999999999</v>
      </c>
    </row>
    <row r="74" spans="1:2" x14ac:dyDescent="0.2">
      <c r="A74" t="s">
        <v>779</v>
      </c>
      <c r="B74">
        <v>19.507000000000001</v>
      </c>
    </row>
    <row r="75" spans="1:2" x14ac:dyDescent="0.2">
      <c r="A75" t="s">
        <v>780</v>
      </c>
      <c r="B75">
        <v>100.47499999999999</v>
      </c>
    </row>
    <row r="76" spans="1:2" x14ac:dyDescent="0.2">
      <c r="A76" t="s">
        <v>781</v>
      </c>
      <c r="B76">
        <v>17.213000000000001</v>
      </c>
    </row>
    <row r="77" spans="1:2" x14ac:dyDescent="0.2">
      <c r="A77" t="s">
        <v>782</v>
      </c>
      <c r="B77">
        <v>98.471999999999994</v>
      </c>
    </row>
    <row r="78" spans="1:2" x14ac:dyDescent="0.2">
      <c r="A78" t="s">
        <v>783</v>
      </c>
      <c r="B78">
        <v>0</v>
      </c>
    </row>
    <row r="79" spans="1:2" x14ac:dyDescent="0.2">
      <c r="A79" t="s">
        <v>784</v>
      </c>
      <c r="B79">
        <v>86.52</v>
      </c>
    </row>
    <row r="80" spans="1:2" x14ac:dyDescent="0.2">
      <c r="A80" t="s">
        <v>785</v>
      </c>
      <c r="B80">
        <v>0</v>
      </c>
    </row>
    <row r="81" spans="1:2" x14ac:dyDescent="0.2">
      <c r="A81" t="s">
        <v>786</v>
      </c>
      <c r="B81">
        <v>53.691000000000003</v>
      </c>
    </row>
    <row r="82" spans="1:2" x14ac:dyDescent="0.2">
      <c r="A82" t="s">
        <v>787</v>
      </c>
      <c r="B82">
        <v>0</v>
      </c>
    </row>
    <row r="83" spans="1:2" x14ac:dyDescent="0.2">
      <c r="A83" t="s">
        <v>788</v>
      </c>
      <c r="B83">
        <v>0</v>
      </c>
    </row>
    <row r="84" spans="1:2" x14ac:dyDescent="0.2">
      <c r="A84" t="s">
        <v>789</v>
      </c>
      <c r="B84">
        <v>0</v>
      </c>
    </row>
    <row r="85" spans="1:2" x14ac:dyDescent="0.2">
      <c r="A85" t="s">
        <v>790</v>
      </c>
      <c r="B85">
        <v>0</v>
      </c>
    </row>
    <row r="86" spans="1:2" x14ac:dyDescent="0.2">
      <c r="A86" t="s">
        <v>791</v>
      </c>
      <c r="B86">
        <v>0</v>
      </c>
    </row>
    <row r="87" spans="1:2" x14ac:dyDescent="0.2">
      <c r="A87" t="s">
        <v>792</v>
      </c>
      <c r="B87">
        <v>98.459000000000003</v>
      </c>
    </row>
    <row r="88" spans="1:2" x14ac:dyDescent="0.2">
      <c r="A88" t="s">
        <v>793</v>
      </c>
      <c r="B88">
        <v>56.67</v>
      </c>
    </row>
    <row r="89" spans="1:2" x14ac:dyDescent="0.2">
      <c r="A89" t="s">
        <v>794</v>
      </c>
      <c r="B89">
        <v>37.948999999999998</v>
      </c>
    </row>
    <row r="90" spans="1:2" x14ac:dyDescent="0.2">
      <c r="A90" t="s">
        <v>795</v>
      </c>
      <c r="B90">
        <v>0</v>
      </c>
    </row>
    <row r="91" spans="1:2" x14ac:dyDescent="0.2">
      <c r="A91" t="s">
        <v>796</v>
      </c>
      <c r="B91">
        <v>0</v>
      </c>
    </row>
    <row r="92" spans="1:2" x14ac:dyDescent="0.2">
      <c r="A92" t="s">
        <v>797</v>
      </c>
      <c r="B92">
        <v>87.47</v>
      </c>
    </row>
    <row r="93" spans="1:2" x14ac:dyDescent="0.2">
      <c r="A93" t="s">
        <v>798</v>
      </c>
      <c r="B93">
        <v>72.462999999999994</v>
      </c>
    </row>
    <row r="94" spans="1:2" x14ac:dyDescent="0.2">
      <c r="A94" t="s">
        <v>799</v>
      </c>
      <c r="B94">
        <v>25.184999999999999</v>
      </c>
    </row>
    <row r="95" spans="1:2" x14ac:dyDescent="0.2">
      <c r="A95" t="s">
        <v>800</v>
      </c>
      <c r="B95">
        <v>52.677</v>
      </c>
    </row>
    <row r="96" spans="1:2" x14ac:dyDescent="0.2">
      <c r="A96" t="s">
        <v>801</v>
      </c>
      <c r="B96">
        <v>88.927999999999997</v>
      </c>
    </row>
    <row r="98" spans="1:14" x14ac:dyDescent="0.2">
      <c r="A98" s="4"/>
      <c r="B98" s="4"/>
      <c r="C98" s="4"/>
      <c r="D98" s="4"/>
      <c r="E98" s="4"/>
      <c r="F98" s="4"/>
      <c r="G98" s="4"/>
      <c r="H98" s="4"/>
      <c r="I98" s="4"/>
      <c r="J98" s="4"/>
      <c r="K98" s="4"/>
      <c r="L98" s="4"/>
      <c r="M98" s="4"/>
      <c r="N98" s="4"/>
    </row>
    <row r="99" spans="1:14" x14ac:dyDescent="0.2">
      <c r="A99" t="s">
        <v>802</v>
      </c>
    </row>
    <row r="102" spans="1:14" x14ac:dyDescent="0.2">
      <c r="A102" t="s">
        <v>803</v>
      </c>
      <c r="B102">
        <v>240.22900000000001</v>
      </c>
    </row>
    <row r="103" spans="1:14" x14ac:dyDescent="0.2">
      <c r="A103" t="s">
        <v>804</v>
      </c>
      <c r="B103">
        <v>192.45699999999999</v>
      </c>
    </row>
    <row r="104" spans="1:14" x14ac:dyDescent="0.2">
      <c r="A104" t="s">
        <v>805</v>
      </c>
      <c r="B104">
        <v>71.994</v>
      </c>
    </row>
    <row r="105" spans="1:14" x14ac:dyDescent="0.2">
      <c r="A105" t="s">
        <v>806</v>
      </c>
      <c r="B105">
        <v>3.4860000000000002</v>
      </c>
    </row>
    <row r="106" spans="1:14" x14ac:dyDescent="0.2">
      <c r="A106" t="s">
        <v>807</v>
      </c>
      <c r="B106">
        <v>30.268000000000001</v>
      </c>
    </row>
    <row r="107" spans="1:14" x14ac:dyDescent="0.2">
      <c r="A107" t="s">
        <v>808</v>
      </c>
      <c r="B107">
        <v>0</v>
      </c>
    </row>
    <row r="108" spans="1:14" x14ac:dyDescent="0.2">
      <c r="A108" t="s">
        <v>809</v>
      </c>
      <c r="B108">
        <v>0</v>
      </c>
    </row>
    <row r="109" spans="1:14" x14ac:dyDescent="0.2">
      <c r="A109" t="s">
        <v>810</v>
      </c>
      <c r="B109">
        <v>250.559</v>
      </c>
    </row>
    <row r="110" spans="1:14" x14ac:dyDescent="0.2">
      <c r="A110" t="s">
        <v>811</v>
      </c>
      <c r="B110">
        <v>138.53800000000001</v>
      </c>
    </row>
    <row r="111" spans="1:14" x14ac:dyDescent="0.2">
      <c r="A111" t="s">
        <v>812</v>
      </c>
      <c r="B111">
        <v>162.316</v>
      </c>
    </row>
    <row r="112" spans="1:14" x14ac:dyDescent="0.2">
      <c r="A112" t="s">
        <v>813</v>
      </c>
      <c r="B112">
        <v>0</v>
      </c>
    </row>
    <row r="113" spans="1:2" x14ac:dyDescent="0.2">
      <c r="A113" t="s">
        <v>814</v>
      </c>
      <c r="B113">
        <v>77.938999999999993</v>
      </c>
    </row>
    <row r="114" spans="1:2" x14ac:dyDescent="0.2">
      <c r="A114" t="s">
        <v>815</v>
      </c>
      <c r="B114">
        <v>0</v>
      </c>
    </row>
    <row r="115" spans="1:2" x14ac:dyDescent="0.2">
      <c r="A115" t="s">
        <v>816</v>
      </c>
      <c r="B115">
        <v>0</v>
      </c>
    </row>
    <row r="116" spans="1:2" x14ac:dyDescent="0.2">
      <c r="A116" t="s">
        <v>817</v>
      </c>
      <c r="B116">
        <v>20.128</v>
      </c>
    </row>
    <row r="117" spans="1:2" x14ac:dyDescent="0.2">
      <c r="A117" t="s">
        <v>818</v>
      </c>
      <c r="B117">
        <v>0</v>
      </c>
    </row>
    <row r="118" spans="1:2" x14ac:dyDescent="0.2">
      <c r="A118" t="s">
        <v>819</v>
      </c>
      <c r="B118">
        <v>105.038</v>
      </c>
    </row>
    <row r="119" spans="1:2" x14ac:dyDescent="0.2">
      <c r="A119" t="s">
        <v>820</v>
      </c>
      <c r="B119">
        <v>0</v>
      </c>
    </row>
    <row r="120" spans="1:2" x14ac:dyDescent="0.2">
      <c r="A120" t="s">
        <v>821</v>
      </c>
      <c r="B120">
        <v>22.98</v>
      </c>
    </row>
    <row r="121" spans="1:2" x14ac:dyDescent="0.2">
      <c r="A121" t="s">
        <v>822</v>
      </c>
      <c r="B121">
        <v>0</v>
      </c>
    </row>
    <row r="122" spans="1:2" x14ac:dyDescent="0.2">
      <c r="A122" t="s">
        <v>823</v>
      </c>
      <c r="B122">
        <v>0</v>
      </c>
    </row>
    <row r="123" spans="1:2" x14ac:dyDescent="0.2">
      <c r="A123" t="s">
        <v>824</v>
      </c>
      <c r="B123">
        <v>53.095999999999997</v>
      </c>
    </row>
    <row r="124" spans="1:2" x14ac:dyDescent="0.2">
      <c r="A124" t="s">
        <v>825</v>
      </c>
      <c r="B124">
        <v>0</v>
      </c>
    </row>
    <row r="125" spans="1:2" x14ac:dyDescent="0.2">
      <c r="A125" t="s">
        <v>826</v>
      </c>
      <c r="B125">
        <v>130.679</v>
      </c>
    </row>
    <row r="126" spans="1:2" x14ac:dyDescent="0.2">
      <c r="A126" t="s">
        <v>827</v>
      </c>
      <c r="B126">
        <v>40.686999999999998</v>
      </c>
    </row>
    <row r="127" spans="1:2" x14ac:dyDescent="0.2">
      <c r="A127" t="s">
        <v>828</v>
      </c>
      <c r="B127">
        <v>22.815000000000001</v>
      </c>
    </row>
    <row r="128" spans="1:2" x14ac:dyDescent="0.2">
      <c r="A128" t="s">
        <v>829</v>
      </c>
      <c r="B128">
        <v>37.530999999999999</v>
      </c>
    </row>
    <row r="129" spans="1:2" x14ac:dyDescent="0.2">
      <c r="A129" t="s">
        <v>830</v>
      </c>
      <c r="B129">
        <v>163.36799999999999</v>
      </c>
    </row>
    <row r="130" spans="1:2" x14ac:dyDescent="0.2">
      <c r="A130" t="s">
        <v>831</v>
      </c>
      <c r="B130">
        <v>26.884</v>
      </c>
    </row>
    <row r="131" spans="1:2" x14ac:dyDescent="0.2">
      <c r="A131" t="s">
        <v>832</v>
      </c>
      <c r="B131">
        <v>85.188999999999993</v>
      </c>
    </row>
  </sheetData>
  <mergeCells count="1">
    <mergeCell ref="K15:M15"/>
  </mergeCells>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9C5B51-FBBF-7D4E-9A2F-683FF825B5C3}">
  <dimension ref="A1:Z192"/>
  <sheetViews>
    <sheetView workbookViewId="0">
      <selection activeCell="N18" sqref="N18"/>
    </sheetView>
  </sheetViews>
  <sheetFormatPr baseColWidth="10" defaultRowHeight="16" x14ac:dyDescent="0.2"/>
  <sheetData>
    <row r="1" spans="1:13" x14ac:dyDescent="0.2">
      <c r="A1" s="2" t="s">
        <v>3107</v>
      </c>
    </row>
    <row r="5" spans="1:13" x14ac:dyDescent="0.2">
      <c r="B5" t="s">
        <v>2</v>
      </c>
    </row>
    <row r="6" spans="1:13" x14ac:dyDescent="0.2">
      <c r="A6" s="9" t="s">
        <v>922</v>
      </c>
      <c r="B6" s="9">
        <v>44.564999999999998</v>
      </c>
      <c r="C6" s="9"/>
      <c r="D6" s="9" t="s">
        <v>923</v>
      </c>
      <c r="E6" s="9" t="s">
        <v>924</v>
      </c>
      <c r="F6" s="9"/>
      <c r="G6" s="9"/>
      <c r="H6" s="9"/>
      <c r="I6" s="9"/>
      <c r="L6" t="s">
        <v>902</v>
      </c>
      <c r="M6" t="s">
        <v>925</v>
      </c>
    </row>
    <row r="7" spans="1:13" x14ac:dyDescent="0.2">
      <c r="A7" s="9" t="s">
        <v>926</v>
      </c>
      <c r="B7" s="9">
        <v>124.51900000000001</v>
      </c>
      <c r="C7" s="9"/>
      <c r="D7" s="9" t="s">
        <v>927</v>
      </c>
      <c r="E7" s="9" t="s">
        <v>928</v>
      </c>
      <c r="F7" s="9"/>
      <c r="G7" s="9"/>
      <c r="H7" s="9"/>
      <c r="I7" s="9"/>
      <c r="L7">
        <v>52.829000000000001</v>
      </c>
      <c r="M7" s="9">
        <v>44.564999999999998</v>
      </c>
    </row>
    <row r="8" spans="1:13" x14ac:dyDescent="0.2">
      <c r="A8" t="s">
        <v>929</v>
      </c>
      <c r="B8">
        <v>52.829000000000001</v>
      </c>
      <c r="D8" t="s">
        <v>930</v>
      </c>
      <c r="E8" t="s">
        <v>931</v>
      </c>
      <c r="L8">
        <v>96.9</v>
      </c>
      <c r="M8" s="9">
        <v>124.51900000000001</v>
      </c>
    </row>
    <row r="9" spans="1:13" x14ac:dyDescent="0.2">
      <c r="A9" s="9" t="s">
        <v>932</v>
      </c>
      <c r="B9" s="9">
        <v>253.03100000000001</v>
      </c>
      <c r="C9" s="9"/>
      <c r="D9" s="9" t="s">
        <v>933</v>
      </c>
      <c r="E9" s="9" t="s">
        <v>934</v>
      </c>
      <c r="F9" s="9"/>
      <c r="G9" s="9"/>
      <c r="H9" s="9"/>
      <c r="I9" s="9"/>
      <c r="L9">
        <v>0</v>
      </c>
      <c r="M9" s="9">
        <v>253.03100000000001</v>
      </c>
    </row>
    <row r="10" spans="1:13" x14ac:dyDescent="0.2">
      <c r="A10" s="9" t="s">
        <v>935</v>
      </c>
      <c r="B10" s="9">
        <v>97.090999999999994</v>
      </c>
      <c r="C10" s="9"/>
      <c r="D10" s="9" t="s">
        <v>936</v>
      </c>
      <c r="E10" s="9" t="s">
        <v>937</v>
      </c>
      <c r="F10" s="9"/>
      <c r="G10" s="9"/>
      <c r="H10" s="9"/>
      <c r="I10" s="9"/>
      <c r="L10">
        <v>179.50299999999999</v>
      </c>
      <c r="M10" s="9">
        <v>97.090999999999994</v>
      </c>
    </row>
    <row r="11" spans="1:13" x14ac:dyDescent="0.2">
      <c r="A11" s="9" t="s">
        <v>938</v>
      </c>
      <c r="B11" s="9">
        <v>0</v>
      </c>
      <c r="C11" s="9"/>
      <c r="D11" s="9" t="s">
        <v>939</v>
      </c>
      <c r="E11" s="9" t="s">
        <v>940</v>
      </c>
      <c r="F11" s="9"/>
      <c r="G11" s="9"/>
      <c r="H11" s="9"/>
      <c r="I11" s="9"/>
      <c r="L11">
        <v>119.715</v>
      </c>
      <c r="M11" s="9">
        <v>0</v>
      </c>
    </row>
    <row r="12" spans="1:13" x14ac:dyDescent="0.2">
      <c r="A12" s="9" t="s">
        <v>941</v>
      </c>
      <c r="B12" s="9">
        <v>76.835999999999999</v>
      </c>
      <c r="C12" s="9"/>
      <c r="D12" s="9" t="s">
        <v>942</v>
      </c>
      <c r="E12" s="9" t="s">
        <v>943</v>
      </c>
      <c r="F12" s="9"/>
      <c r="G12" s="9"/>
      <c r="H12" s="9"/>
      <c r="I12" s="9"/>
      <c r="L12">
        <v>23.88</v>
      </c>
      <c r="M12" s="9">
        <v>76.835999999999999</v>
      </c>
    </row>
    <row r="13" spans="1:13" x14ac:dyDescent="0.2">
      <c r="A13" s="9" t="s">
        <v>944</v>
      </c>
      <c r="B13" s="9">
        <v>52.322000000000003</v>
      </c>
      <c r="C13" s="9"/>
      <c r="D13" s="9" t="s">
        <v>945</v>
      </c>
      <c r="E13" s="9" t="s">
        <v>946</v>
      </c>
      <c r="F13" s="9"/>
      <c r="G13" s="9"/>
      <c r="H13" s="9"/>
      <c r="I13" s="9"/>
      <c r="L13">
        <v>244.374</v>
      </c>
      <c r="M13" s="9">
        <v>52.322000000000003</v>
      </c>
    </row>
    <row r="14" spans="1:13" x14ac:dyDescent="0.2">
      <c r="A14" s="9" t="s">
        <v>947</v>
      </c>
      <c r="B14" s="9">
        <v>56.15</v>
      </c>
      <c r="C14" s="9"/>
      <c r="D14" s="9" t="s">
        <v>948</v>
      </c>
      <c r="E14" s="9" t="s">
        <v>949</v>
      </c>
      <c r="F14" s="9"/>
      <c r="G14" s="9"/>
      <c r="H14" s="9"/>
      <c r="I14" s="9"/>
      <c r="L14">
        <v>40.622999999999998</v>
      </c>
      <c r="M14" s="9">
        <v>56.15</v>
      </c>
    </row>
    <row r="15" spans="1:13" x14ac:dyDescent="0.2">
      <c r="A15" s="9" t="s">
        <v>950</v>
      </c>
      <c r="B15" s="9">
        <v>54.997</v>
      </c>
      <c r="C15" s="9"/>
      <c r="D15" s="9" t="s">
        <v>951</v>
      </c>
      <c r="E15" s="9" t="s">
        <v>952</v>
      </c>
      <c r="F15" s="9"/>
      <c r="G15" s="9"/>
      <c r="H15" s="9"/>
      <c r="I15" s="9"/>
      <c r="L15">
        <v>14.044</v>
      </c>
      <c r="M15" s="9">
        <v>54.997</v>
      </c>
    </row>
    <row r="16" spans="1:13" x14ac:dyDescent="0.2">
      <c r="A16" s="9" t="s">
        <v>953</v>
      </c>
      <c r="B16" s="9">
        <v>117.81399999999999</v>
      </c>
      <c r="C16" s="9"/>
      <c r="D16" s="9" t="s">
        <v>954</v>
      </c>
      <c r="E16" s="9" t="s">
        <v>955</v>
      </c>
      <c r="F16" s="9"/>
      <c r="G16" s="9"/>
      <c r="H16" s="9"/>
      <c r="I16" s="9"/>
      <c r="L16">
        <v>55.453000000000003</v>
      </c>
      <c r="M16" s="9">
        <v>117.81399999999999</v>
      </c>
    </row>
    <row r="17" spans="1:13" x14ac:dyDescent="0.2">
      <c r="A17" s="9" t="s">
        <v>956</v>
      </c>
      <c r="B17" s="9">
        <v>56.923000000000002</v>
      </c>
      <c r="C17" s="9"/>
      <c r="D17" s="9" t="s">
        <v>957</v>
      </c>
      <c r="E17" s="9" t="s">
        <v>958</v>
      </c>
      <c r="F17" s="9"/>
      <c r="G17" s="9"/>
      <c r="H17" s="9"/>
      <c r="I17" s="9"/>
      <c r="L17">
        <v>65.567999999999998</v>
      </c>
      <c r="M17" s="9">
        <v>56.923000000000002</v>
      </c>
    </row>
    <row r="18" spans="1:13" x14ac:dyDescent="0.2">
      <c r="A18" s="9" t="s">
        <v>959</v>
      </c>
      <c r="B18" s="9">
        <v>67.887</v>
      </c>
      <c r="C18" s="9"/>
      <c r="D18" s="9" t="s">
        <v>960</v>
      </c>
      <c r="E18" s="9" t="s">
        <v>961</v>
      </c>
      <c r="F18" s="9"/>
      <c r="G18" s="9"/>
      <c r="H18" s="9"/>
      <c r="I18" s="9"/>
      <c r="L18">
        <v>0</v>
      </c>
      <c r="M18" s="9">
        <v>67.887</v>
      </c>
    </row>
    <row r="19" spans="1:13" x14ac:dyDescent="0.2">
      <c r="A19" s="9" t="s">
        <v>962</v>
      </c>
      <c r="B19" s="9">
        <v>0</v>
      </c>
      <c r="C19" s="9"/>
      <c r="D19" s="9" t="s">
        <v>963</v>
      </c>
      <c r="E19" s="9" t="s">
        <v>964</v>
      </c>
      <c r="F19" s="9"/>
      <c r="G19" s="9"/>
      <c r="H19" s="9"/>
      <c r="I19" s="9"/>
      <c r="L19">
        <v>21.167000000000002</v>
      </c>
      <c r="M19" s="9">
        <v>0</v>
      </c>
    </row>
    <row r="20" spans="1:13" x14ac:dyDescent="0.2">
      <c r="A20" s="9" t="s">
        <v>965</v>
      </c>
      <c r="B20" s="9">
        <v>282.61399999999998</v>
      </c>
      <c r="C20" s="9"/>
      <c r="D20" s="9" t="s">
        <v>966</v>
      </c>
      <c r="E20" s="9" t="s">
        <v>967</v>
      </c>
      <c r="F20" s="9"/>
      <c r="G20" s="9"/>
      <c r="H20" s="9"/>
      <c r="I20" s="9"/>
      <c r="L20">
        <v>60.180999999999997</v>
      </c>
      <c r="M20" s="9">
        <v>282.61399999999998</v>
      </c>
    </row>
    <row r="21" spans="1:13" x14ac:dyDescent="0.2">
      <c r="A21" s="9" t="s">
        <v>968</v>
      </c>
      <c r="B21" s="9">
        <v>235.273</v>
      </c>
      <c r="C21" s="9"/>
      <c r="D21" s="9" t="s">
        <v>969</v>
      </c>
      <c r="E21" s="9" t="s">
        <v>970</v>
      </c>
      <c r="F21" s="9"/>
      <c r="G21" s="9"/>
      <c r="H21" s="9"/>
      <c r="I21" s="9"/>
      <c r="L21">
        <v>140.41399999999999</v>
      </c>
      <c r="M21" s="9">
        <v>235.273</v>
      </c>
    </row>
    <row r="22" spans="1:13" x14ac:dyDescent="0.2">
      <c r="A22" s="9" t="s">
        <v>971</v>
      </c>
      <c r="B22" s="9">
        <v>82.299000000000007</v>
      </c>
      <c r="C22" s="9"/>
      <c r="D22" s="9" t="s">
        <v>972</v>
      </c>
      <c r="E22" s="9" t="s">
        <v>973</v>
      </c>
      <c r="F22" s="9"/>
      <c r="G22" s="9"/>
      <c r="H22" s="9"/>
      <c r="I22" s="9"/>
      <c r="L22">
        <v>32.372</v>
      </c>
      <c r="M22" s="9">
        <v>82.299000000000007</v>
      </c>
    </row>
    <row r="23" spans="1:13" x14ac:dyDescent="0.2">
      <c r="A23" t="s">
        <v>974</v>
      </c>
      <c r="B23">
        <v>96.9</v>
      </c>
      <c r="D23" t="s">
        <v>975</v>
      </c>
      <c r="E23" t="s">
        <v>976</v>
      </c>
      <c r="L23">
        <v>0</v>
      </c>
      <c r="M23" s="9">
        <v>176.06800000000001</v>
      </c>
    </row>
    <row r="24" spans="1:13" x14ac:dyDescent="0.2">
      <c r="A24" t="s">
        <v>977</v>
      </c>
      <c r="B24">
        <v>0</v>
      </c>
      <c r="D24" t="s">
        <v>978</v>
      </c>
      <c r="E24" t="s">
        <v>979</v>
      </c>
      <c r="L24">
        <v>128.58799999999999</v>
      </c>
      <c r="M24" s="9">
        <v>129.52600000000001</v>
      </c>
    </row>
    <row r="25" spans="1:13" x14ac:dyDescent="0.2">
      <c r="A25" s="9" t="s">
        <v>980</v>
      </c>
      <c r="B25" s="9">
        <v>176.06800000000001</v>
      </c>
      <c r="C25" s="9"/>
      <c r="D25" s="9" t="s">
        <v>981</v>
      </c>
      <c r="E25" s="9" t="s">
        <v>982</v>
      </c>
      <c r="F25" s="9"/>
      <c r="G25" s="9"/>
      <c r="H25" s="9"/>
      <c r="I25" s="9"/>
      <c r="L25">
        <v>48.609000000000002</v>
      </c>
      <c r="M25" s="9">
        <v>47.506</v>
      </c>
    </row>
    <row r="26" spans="1:13" x14ac:dyDescent="0.2">
      <c r="A26" s="9" t="s">
        <v>983</v>
      </c>
      <c r="B26" s="9">
        <v>129.52600000000001</v>
      </c>
      <c r="C26" s="9"/>
      <c r="D26" s="9" t="s">
        <v>984</v>
      </c>
      <c r="E26" s="9" t="s">
        <v>985</v>
      </c>
      <c r="F26" s="9"/>
      <c r="G26" s="9"/>
      <c r="H26" s="9"/>
      <c r="I26" s="9"/>
      <c r="L26">
        <v>0</v>
      </c>
      <c r="M26" s="9">
        <v>23.69</v>
      </c>
    </row>
    <row r="27" spans="1:13" x14ac:dyDescent="0.2">
      <c r="A27" t="s">
        <v>986</v>
      </c>
      <c r="B27">
        <v>179.50299999999999</v>
      </c>
      <c r="D27" t="s">
        <v>987</v>
      </c>
      <c r="E27" t="s">
        <v>988</v>
      </c>
      <c r="L27">
        <v>11.272</v>
      </c>
      <c r="M27" s="9">
        <v>165.358</v>
      </c>
    </row>
    <row r="28" spans="1:13" x14ac:dyDescent="0.2">
      <c r="A28" t="s">
        <v>989</v>
      </c>
      <c r="B28">
        <v>119.715</v>
      </c>
      <c r="D28" t="s">
        <v>990</v>
      </c>
      <c r="E28" t="s">
        <v>991</v>
      </c>
      <c r="L28">
        <v>30.635000000000002</v>
      </c>
      <c r="M28" s="9">
        <v>66.733999999999995</v>
      </c>
    </row>
    <row r="29" spans="1:13" x14ac:dyDescent="0.2">
      <c r="A29" t="s">
        <v>992</v>
      </c>
      <c r="B29">
        <v>23.88</v>
      </c>
      <c r="D29" t="s">
        <v>993</v>
      </c>
      <c r="E29" t="s">
        <v>994</v>
      </c>
      <c r="L29">
        <v>0</v>
      </c>
      <c r="M29" s="9">
        <v>109.246</v>
      </c>
    </row>
    <row r="30" spans="1:13" x14ac:dyDescent="0.2">
      <c r="A30" t="s">
        <v>995</v>
      </c>
      <c r="B30">
        <v>244.374</v>
      </c>
      <c r="D30" t="s">
        <v>996</v>
      </c>
      <c r="E30" t="s">
        <v>997</v>
      </c>
      <c r="L30">
        <v>0</v>
      </c>
      <c r="M30" s="9">
        <v>89.156000000000006</v>
      </c>
    </row>
    <row r="31" spans="1:13" x14ac:dyDescent="0.2">
      <c r="A31" t="s">
        <v>998</v>
      </c>
      <c r="B31">
        <v>40.622999999999998</v>
      </c>
      <c r="D31" t="s">
        <v>999</v>
      </c>
      <c r="E31" t="s">
        <v>1000</v>
      </c>
      <c r="L31">
        <v>36.186999999999998</v>
      </c>
      <c r="M31" s="9">
        <v>58.368000000000002</v>
      </c>
    </row>
    <row r="32" spans="1:13" x14ac:dyDescent="0.2">
      <c r="A32" t="s">
        <v>1001</v>
      </c>
      <c r="B32">
        <v>14.044</v>
      </c>
      <c r="D32" t="s">
        <v>1002</v>
      </c>
      <c r="E32" t="s">
        <v>1003</v>
      </c>
      <c r="L32">
        <v>81.981999999999999</v>
      </c>
      <c r="M32" s="9">
        <v>51.587000000000003</v>
      </c>
    </row>
    <row r="33" spans="1:13" x14ac:dyDescent="0.2">
      <c r="A33" s="9" t="s">
        <v>1004</v>
      </c>
      <c r="B33" s="9">
        <v>47.506</v>
      </c>
      <c r="C33" s="9"/>
      <c r="D33" s="9" t="s">
        <v>1005</v>
      </c>
      <c r="E33" s="9" t="s">
        <v>1006</v>
      </c>
      <c r="F33" s="9"/>
      <c r="G33" s="9"/>
      <c r="H33" s="9"/>
      <c r="I33" s="9"/>
      <c r="L33">
        <v>0</v>
      </c>
      <c r="M33" s="9">
        <v>70.194000000000003</v>
      </c>
    </row>
    <row r="34" spans="1:13" x14ac:dyDescent="0.2">
      <c r="A34" t="s">
        <v>1007</v>
      </c>
      <c r="B34">
        <v>55.453000000000003</v>
      </c>
      <c r="D34" t="s">
        <v>1008</v>
      </c>
      <c r="E34" t="s">
        <v>1009</v>
      </c>
      <c r="L34">
        <v>124.91200000000001</v>
      </c>
      <c r="M34" s="9">
        <v>204.727</v>
      </c>
    </row>
    <row r="35" spans="1:13" x14ac:dyDescent="0.2">
      <c r="A35" s="9" t="s">
        <v>1010</v>
      </c>
      <c r="B35" s="9">
        <v>23.69</v>
      </c>
      <c r="C35" s="9"/>
      <c r="D35" s="9" t="s">
        <v>1011</v>
      </c>
      <c r="E35" s="9" t="s">
        <v>1012</v>
      </c>
      <c r="F35" s="9"/>
      <c r="G35" s="9"/>
      <c r="H35" s="9"/>
      <c r="I35" s="9"/>
      <c r="L35">
        <v>0</v>
      </c>
      <c r="M35" s="9">
        <v>86.328999999999994</v>
      </c>
    </row>
    <row r="36" spans="1:13" x14ac:dyDescent="0.2">
      <c r="A36" s="9" t="s">
        <v>1013</v>
      </c>
      <c r="B36" s="9">
        <v>165.358</v>
      </c>
      <c r="C36" s="9"/>
      <c r="D36" s="9" t="s">
        <v>1014</v>
      </c>
      <c r="E36" s="9" t="s">
        <v>1015</v>
      </c>
      <c r="F36" s="9"/>
      <c r="G36" s="9"/>
      <c r="H36" s="9"/>
      <c r="I36" s="9"/>
      <c r="L36">
        <v>0</v>
      </c>
      <c r="M36" s="9">
        <v>129.209</v>
      </c>
    </row>
    <row r="37" spans="1:13" x14ac:dyDescent="0.2">
      <c r="A37" t="s">
        <v>1016</v>
      </c>
      <c r="B37">
        <v>65.567999999999998</v>
      </c>
      <c r="D37" t="s">
        <v>1017</v>
      </c>
      <c r="E37" t="s">
        <v>1018</v>
      </c>
      <c r="L37">
        <v>104.29</v>
      </c>
      <c r="M37" s="9">
        <v>65.694999999999993</v>
      </c>
    </row>
    <row r="38" spans="1:13" x14ac:dyDescent="0.2">
      <c r="A38" s="9" t="s">
        <v>1019</v>
      </c>
      <c r="B38" s="9">
        <v>66.733999999999995</v>
      </c>
      <c r="C38" s="9"/>
      <c r="D38" s="9" t="s">
        <v>1020</v>
      </c>
      <c r="E38" s="9" t="s">
        <v>1021</v>
      </c>
      <c r="F38" s="9"/>
      <c r="G38" s="9"/>
      <c r="H38" s="9"/>
      <c r="I38" s="9"/>
      <c r="L38">
        <v>35.451999999999998</v>
      </c>
      <c r="M38" s="9">
        <v>149.679</v>
      </c>
    </row>
    <row r="39" spans="1:13" x14ac:dyDescent="0.2">
      <c r="A39" s="9" t="s">
        <v>1022</v>
      </c>
      <c r="B39" s="9">
        <v>109.246</v>
      </c>
      <c r="C39" s="9"/>
      <c r="D39" s="9" t="s">
        <v>1023</v>
      </c>
      <c r="E39" s="9" t="s">
        <v>1024</v>
      </c>
      <c r="F39" s="9"/>
      <c r="G39" s="9"/>
      <c r="H39" s="9"/>
      <c r="I39" s="9"/>
      <c r="L39">
        <v>0</v>
      </c>
      <c r="M39" s="9">
        <v>91.742000000000004</v>
      </c>
    </row>
    <row r="40" spans="1:13" x14ac:dyDescent="0.2">
      <c r="A40" t="s">
        <v>1025</v>
      </c>
      <c r="B40">
        <v>0</v>
      </c>
      <c r="D40" t="s">
        <v>1026</v>
      </c>
      <c r="E40" t="s">
        <v>1027</v>
      </c>
      <c r="L40">
        <v>0</v>
      </c>
      <c r="M40" s="9">
        <v>0</v>
      </c>
    </row>
    <row r="41" spans="1:13" x14ac:dyDescent="0.2">
      <c r="A41" s="9" t="s">
        <v>1028</v>
      </c>
      <c r="B41" s="9">
        <v>89.156000000000006</v>
      </c>
      <c r="C41" s="9"/>
      <c r="D41" s="9" t="s">
        <v>1029</v>
      </c>
      <c r="E41" s="9" t="s">
        <v>1030</v>
      </c>
      <c r="F41" s="9"/>
      <c r="G41" s="9"/>
      <c r="H41" s="9"/>
      <c r="I41" s="9"/>
      <c r="L41">
        <v>102.655</v>
      </c>
      <c r="M41" s="9">
        <v>17.795999999999999</v>
      </c>
    </row>
    <row r="42" spans="1:13" x14ac:dyDescent="0.2">
      <c r="A42" s="9" t="s">
        <v>1031</v>
      </c>
      <c r="B42" s="9">
        <v>58.368000000000002</v>
      </c>
      <c r="C42" s="9"/>
      <c r="D42" s="9" t="s">
        <v>1032</v>
      </c>
      <c r="E42" s="9" t="s">
        <v>1033</v>
      </c>
      <c r="F42" s="9"/>
      <c r="G42" s="9"/>
      <c r="H42" s="9"/>
      <c r="I42" s="9"/>
      <c r="L42">
        <v>47.201999999999998</v>
      </c>
      <c r="M42" s="9">
        <v>73.311999999999998</v>
      </c>
    </row>
    <row r="43" spans="1:13" x14ac:dyDescent="0.2">
      <c r="A43" t="s">
        <v>1034</v>
      </c>
      <c r="B43">
        <v>21.167000000000002</v>
      </c>
      <c r="D43" t="s">
        <v>1035</v>
      </c>
      <c r="E43" t="s">
        <v>1036</v>
      </c>
      <c r="L43">
        <v>238.92400000000001</v>
      </c>
      <c r="M43" s="9">
        <v>190.07400000000001</v>
      </c>
    </row>
    <row r="44" spans="1:13" x14ac:dyDescent="0.2">
      <c r="A44" t="s">
        <v>1037</v>
      </c>
      <c r="B44">
        <v>60.180999999999997</v>
      </c>
      <c r="D44" t="s">
        <v>1038</v>
      </c>
      <c r="E44" t="s">
        <v>1039</v>
      </c>
      <c r="L44">
        <v>126.57299999999999</v>
      </c>
      <c r="M44" s="9">
        <v>0</v>
      </c>
    </row>
    <row r="45" spans="1:13" x14ac:dyDescent="0.2">
      <c r="A45" s="9" t="s">
        <v>1040</v>
      </c>
      <c r="B45" s="9">
        <v>51.587000000000003</v>
      </c>
      <c r="C45" s="9"/>
      <c r="D45" s="9" t="s">
        <v>1041</v>
      </c>
      <c r="E45" s="9" t="s">
        <v>1042</v>
      </c>
      <c r="F45" s="9"/>
      <c r="G45" s="9"/>
      <c r="H45" s="9"/>
      <c r="I45" s="9"/>
      <c r="L45">
        <v>200.595</v>
      </c>
      <c r="M45" s="9">
        <v>66.861000000000004</v>
      </c>
    </row>
    <row r="46" spans="1:13" x14ac:dyDescent="0.2">
      <c r="A46" s="9" t="s">
        <v>1043</v>
      </c>
      <c r="B46" s="9">
        <v>70.194000000000003</v>
      </c>
      <c r="C46" s="9"/>
      <c r="D46" s="9" t="s">
        <v>1044</v>
      </c>
      <c r="E46" s="9" t="s">
        <v>1045</v>
      </c>
      <c r="F46" s="9"/>
      <c r="G46" s="9"/>
      <c r="H46" s="9"/>
      <c r="I46" s="9"/>
      <c r="L46">
        <v>167.34800000000001</v>
      </c>
      <c r="M46" s="9">
        <v>20.393999999999998</v>
      </c>
    </row>
    <row r="47" spans="1:13" x14ac:dyDescent="0.2">
      <c r="A47" t="s">
        <v>1046</v>
      </c>
      <c r="B47">
        <v>140.41399999999999</v>
      </c>
      <c r="D47" t="s">
        <v>1047</v>
      </c>
      <c r="E47" t="s">
        <v>1048</v>
      </c>
      <c r="L47">
        <v>110.65300000000001</v>
      </c>
      <c r="M47" s="9">
        <v>110.501</v>
      </c>
    </row>
    <row r="48" spans="1:13" x14ac:dyDescent="0.2">
      <c r="A48" t="s">
        <v>1049</v>
      </c>
      <c r="B48">
        <v>32.372</v>
      </c>
      <c r="D48" t="s">
        <v>1050</v>
      </c>
      <c r="E48" t="s">
        <v>1051</v>
      </c>
      <c r="L48">
        <v>78.876999999999995</v>
      </c>
      <c r="M48" s="9">
        <v>293.60399999999998</v>
      </c>
    </row>
    <row r="49" spans="1:13" x14ac:dyDescent="0.2">
      <c r="A49" s="9" t="s">
        <v>1052</v>
      </c>
      <c r="B49" s="9">
        <v>204.727</v>
      </c>
      <c r="C49" s="9"/>
      <c r="D49" s="9" t="s">
        <v>1053</v>
      </c>
      <c r="E49" s="9" t="s">
        <v>1054</v>
      </c>
      <c r="F49" s="9"/>
      <c r="G49" s="9"/>
      <c r="H49" s="9"/>
      <c r="I49" s="9"/>
      <c r="L49">
        <v>142.18799999999999</v>
      </c>
      <c r="M49" s="9">
        <v>69.927999999999997</v>
      </c>
    </row>
    <row r="50" spans="1:13" x14ac:dyDescent="0.2">
      <c r="A50" t="s">
        <v>1055</v>
      </c>
      <c r="B50">
        <v>0</v>
      </c>
      <c r="D50" t="s">
        <v>1056</v>
      </c>
      <c r="E50" t="s">
        <v>1057</v>
      </c>
      <c r="L50">
        <v>163.45699999999999</v>
      </c>
      <c r="M50" s="9">
        <v>56.415999999999997</v>
      </c>
    </row>
    <row r="51" spans="1:13" x14ac:dyDescent="0.2">
      <c r="A51" s="9" t="s">
        <v>1058</v>
      </c>
      <c r="B51" s="9">
        <v>86.328999999999994</v>
      </c>
      <c r="C51" s="9"/>
      <c r="D51" s="9" t="s">
        <v>1059</v>
      </c>
      <c r="E51" s="9" t="s">
        <v>1060</v>
      </c>
      <c r="F51" s="9"/>
      <c r="G51" s="9"/>
      <c r="H51" s="9"/>
      <c r="I51" s="9"/>
      <c r="L51">
        <v>0</v>
      </c>
      <c r="M51" s="9">
        <v>200.46799999999999</v>
      </c>
    </row>
    <row r="52" spans="1:13" x14ac:dyDescent="0.2">
      <c r="A52" s="9" t="s">
        <v>1061</v>
      </c>
      <c r="B52" s="9">
        <v>129.209</v>
      </c>
      <c r="C52" s="9"/>
      <c r="D52" s="9" t="s">
        <v>1062</v>
      </c>
      <c r="E52" s="9" t="s">
        <v>1063</v>
      </c>
      <c r="F52" s="9"/>
      <c r="G52" s="9"/>
      <c r="H52" s="9"/>
      <c r="I52" s="9"/>
      <c r="L52">
        <v>157.614</v>
      </c>
      <c r="M52" s="9">
        <v>150.78200000000001</v>
      </c>
    </row>
    <row r="53" spans="1:13" x14ac:dyDescent="0.2">
      <c r="A53" t="s">
        <v>1064</v>
      </c>
      <c r="B53">
        <v>128.58799999999999</v>
      </c>
      <c r="D53" t="s">
        <v>1065</v>
      </c>
      <c r="E53" t="s">
        <v>1066</v>
      </c>
      <c r="L53">
        <v>35.933999999999997</v>
      </c>
      <c r="M53" s="9">
        <v>70.486000000000004</v>
      </c>
    </row>
    <row r="54" spans="1:13" x14ac:dyDescent="0.2">
      <c r="A54" t="s">
        <v>1067</v>
      </c>
      <c r="B54">
        <v>48.609000000000002</v>
      </c>
      <c r="D54" t="s">
        <v>1068</v>
      </c>
      <c r="E54" t="s">
        <v>1069</v>
      </c>
      <c r="L54">
        <v>7.77</v>
      </c>
      <c r="M54" s="9">
        <v>0</v>
      </c>
    </row>
    <row r="55" spans="1:13" x14ac:dyDescent="0.2">
      <c r="A55" t="s">
        <v>1070</v>
      </c>
      <c r="B55">
        <v>0</v>
      </c>
      <c r="D55" t="s">
        <v>1071</v>
      </c>
      <c r="E55" t="s">
        <v>1072</v>
      </c>
      <c r="L55">
        <v>266.21300000000002</v>
      </c>
      <c r="M55" s="9">
        <v>191.494</v>
      </c>
    </row>
    <row r="56" spans="1:13" x14ac:dyDescent="0.2">
      <c r="A56" s="9" t="s">
        <v>1073</v>
      </c>
      <c r="B56" s="9">
        <v>65.694999999999993</v>
      </c>
      <c r="C56" s="9"/>
      <c r="D56" s="9" t="s">
        <v>1074</v>
      </c>
      <c r="E56" s="9" t="s">
        <v>1075</v>
      </c>
      <c r="F56" s="9"/>
      <c r="G56" s="9"/>
      <c r="H56" s="9"/>
      <c r="I56" s="9"/>
      <c r="L56">
        <v>48.558</v>
      </c>
      <c r="M56" s="9">
        <v>39.786999999999999</v>
      </c>
    </row>
    <row r="57" spans="1:13" x14ac:dyDescent="0.2">
      <c r="A57" s="9" t="s">
        <v>1076</v>
      </c>
      <c r="B57" s="9">
        <v>149.679</v>
      </c>
      <c r="C57" s="9"/>
      <c r="D57" s="9" t="s">
        <v>1077</v>
      </c>
      <c r="E57" s="9" t="s">
        <v>1078</v>
      </c>
      <c r="F57" s="9"/>
      <c r="G57" s="9"/>
      <c r="H57" s="9"/>
      <c r="I57" s="9"/>
      <c r="L57">
        <v>20.001000000000001</v>
      </c>
      <c r="M57" s="9">
        <v>194.46</v>
      </c>
    </row>
    <row r="58" spans="1:13" x14ac:dyDescent="0.2">
      <c r="A58" t="s">
        <v>1079</v>
      </c>
      <c r="B58">
        <v>11.272</v>
      </c>
      <c r="D58" t="s">
        <v>1080</v>
      </c>
      <c r="E58" t="s">
        <v>1081</v>
      </c>
      <c r="L58">
        <v>0</v>
      </c>
      <c r="M58" s="9">
        <v>119.614</v>
      </c>
    </row>
    <row r="59" spans="1:13" x14ac:dyDescent="0.2">
      <c r="A59" t="s">
        <v>1082</v>
      </c>
      <c r="B59">
        <v>30.635000000000002</v>
      </c>
      <c r="D59" t="s">
        <v>1083</v>
      </c>
      <c r="E59" t="s">
        <v>1084</v>
      </c>
      <c r="L59">
        <v>131.136</v>
      </c>
      <c r="M59" s="9">
        <v>279.53399999999999</v>
      </c>
    </row>
    <row r="60" spans="1:13" x14ac:dyDescent="0.2">
      <c r="A60" s="9" t="s">
        <v>1085</v>
      </c>
      <c r="B60" s="9">
        <v>91.742000000000004</v>
      </c>
      <c r="C60" s="9"/>
      <c r="D60" s="9" t="s">
        <v>1086</v>
      </c>
      <c r="E60" s="9" t="s">
        <v>1087</v>
      </c>
      <c r="F60" s="9"/>
      <c r="G60" s="9"/>
      <c r="H60" s="9"/>
      <c r="I60" s="9"/>
      <c r="L60">
        <v>126.34399999999999</v>
      </c>
      <c r="M60" s="9">
        <v>175.029</v>
      </c>
    </row>
    <row r="61" spans="1:13" x14ac:dyDescent="0.2">
      <c r="A61" t="s">
        <v>1088</v>
      </c>
      <c r="B61">
        <v>0</v>
      </c>
      <c r="D61" t="s">
        <v>1089</v>
      </c>
      <c r="E61" t="s">
        <v>1090</v>
      </c>
      <c r="L61">
        <v>0</v>
      </c>
      <c r="M61" s="9">
        <v>0</v>
      </c>
    </row>
    <row r="62" spans="1:13" x14ac:dyDescent="0.2">
      <c r="A62" t="s">
        <v>1091</v>
      </c>
      <c r="B62">
        <v>0</v>
      </c>
      <c r="D62" t="s">
        <v>1092</v>
      </c>
      <c r="E62" t="s">
        <v>1093</v>
      </c>
      <c r="L62">
        <v>235.476</v>
      </c>
      <c r="M62" s="9">
        <v>0</v>
      </c>
    </row>
    <row r="63" spans="1:13" x14ac:dyDescent="0.2">
      <c r="A63" s="9" t="s">
        <v>1094</v>
      </c>
      <c r="B63" s="9">
        <v>0</v>
      </c>
      <c r="C63" s="9"/>
      <c r="D63" s="9" t="s">
        <v>1095</v>
      </c>
      <c r="E63" s="9" t="s">
        <v>1096</v>
      </c>
      <c r="F63" s="9"/>
      <c r="G63" s="9"/>
      <c r="H63" s="9"/>
      <c r="I63" s="9"/>
      <c r="L63">
        <v>373.19</v>
      </c>
      <c r="M63" s="9">
        <v>120.679</v>
      </c>
    </row>
    <row r="64" spans="1:13" x14ac:dyDescent="0.2">
      <c r="A64" s="9" t="s">
        <v>1097</v>
      </c>
      <c r="B64" s="9">
        <v>17.795999999999999</v>
      </c>
      <c r="C64" s="9"/>
      <c r="D64" s="9" t="s">
        <v>1098</v>
      </c>
      <c r="E64" s="9" t="s">
        <v>1099</v>
      </c>
      <c r="F64" s="9"/>
      <c r="G64" s="9"/>
      <c r="H64" s="9"/>
      <c r="I64" s="9"/>
      <c r="L64">
        <v>29.013000000000002</v>
      </c>
      <c r="M64" s="9">
        <v>141.08500000000001</v>
      </c>
    </row>
    <row r="65" spans="1:13" x14ac:dyDescent="0.2">
      <c r="A65" t="s">
        <v>1100</v>
      </c>
      <c r="B65">
        <v>36.186999999999998</v>
      </c>
      <c r="D65" t="s">
        <v>1101</v>
      </c>
      <c r="E65" t="s">
        <v>1102</v>
      </c>
      <c r="L65">
        <v>22.878</v>
      </c>
      <c r="M65" s="9">
        <v>327.04000000000002</v>
      </c>
    </row>
    <row r="66" spans="1:13" x14ac:dyDescent="0.2">
      <c r="A66" t="s">
        <v>1103</v>
      </c>
      <c r="B66">
        <v>81.981999999999999</v>
      </c>
      <c r="D66" t="s">
        <v>1104</v>
      </c>
      <c r="E66" t="s">
        <v>1105</v>
      </c>
      <c r="L66">
        <v>20.901</v>
      </c>
      <c r="M66" s="9">
        <v>187.083</v>
      </c>
    </row>
    <row r="67" spans="1:13" x14ac:dyDescent="0.2">
      <c r="A67" t="s">
        <v>1106</v>
      </c>
      <c r="B67">
        <v>0</v>
      </c>
      <c r="D67" t="s">
        <v>1107</v>
      </c>
      <c r="E67" t="s">
        <v>1108</v>
      </c>
    </row>
    <row r="68" spans="1:13" x14ac:dyDescent="0.2">
      <c r="A68" s="9" t="s">
        <v>1109</v>
      </c>
      <c r="B68" s="9">
        <v>73.311999999999998</v>
      </c>
      <c r="C68" s="9"/>
      <c r="D68" s="9" t="s">
        <v>1110</v>
      </c>
      <c r="E68" s="9" t="s">
        <v>1111</v>
      </c>
      <c r="F68" s="9"/>
      <c r="G68" s="9"/>
      <c r="H68" s="9"/>
      <c r="I68" s="9"/>
    </row>
    <row r="69" spans="1:13" x14ac:dyDescent="0.2">
      <c r="A69" s="9" t="s">
        <v>1112</v>
      </c>
      <c r="B69" s="9">
        <v>190.07400000000001</v>
      </c>
      <c r="C69" s="9"/>
      <c r="D69" s="9" t="s">
        <v>1113</v>
      </c>
      <c r="E69" s="9" t="s">
        <v>1114</v>
      </c>
      <c r="F69" s="9"/>
      <c r="G69" s="9"/>
      <c r="H69" s="9"/>
      <c r="I69" s="9"/>
    </row>
    <row r="70" spans="1:13" x14ac:dyDescent="0.2">
      <c r="A70" s="9" t="s">
        <v>1115</v>
      </c>
      <c r="B70" s="9">
        <v>0</v>
      </c>
      <c r="C70" s="9"/>
      <c r="D70" s="9" t="s">
        <v>1116</v>
      </c>
      <c r="E70" s="9" t="s">
        <v>1117</v>
      </c>
      <c r="F70" s="9"/>
      <c r="G70" s="9"/>
      <c r="H70" s="9"/>
      <c r="I70" s="9"/>
    </row>
    <row r="71" spans="1:13" x14ac:dyDescent="0.2">
      <c r="A71" s="9" t="s">
        <v>1118</v>
      </c>
      <c r="B71" s="9">
        <v>66.861000000000004</v>
      </c>
      <c r="C71" s="9"/>
      <c r="D71" s="9" t="s">
        <v>1119</v>
      </c>
      <c r="E71" s="9" t="s">
        <v>1120</v>
      </c>
      <c r="F71" s="9"/>
      <c r="G71" s="9"/>
      <c r="H71" s="9"/>
      <c r="I71" s="9"/>
    </row>
    <row r="72" spans="1:13" x14ac:dyDescent="0.2">
      <c r="A72" s="9" t="s">
        <v>1121</v>
      </c>
      <c r="B72" s="9">
        <v>20.393999999999998</v>
      </c>
      <c r="C72" s="9"/>
      <c r="D72" s="9" t="s">
        <v>1122</v>
      </c>
      <c r="E72" s="9" t="s">
        <v>1123</v>
      </c>
      <c r="F72" s="9"/>
      <c r="G72" s="9"/>
      <c r="H72" s="9"/>
      <c r="I72" s="9"/>
    </row>
    <row r="73" spans="1:13" x14ac:dyDescent="0.2">
      <c r="A73" s="9" t="s">
        <v>1124</v>
      </c>
      <c r="B73" s="9">
        <v>110.501</v>
      </c>
      <c r="C73" s="9"/>
      <c r="D73" s="9" t="s">
        <v>1125</v>
      </c>
      <c r="E73" s="9" t="s">
        <v>1126</v>
      </c>
      <c r="F73" s="9"/>
      <c r="G73" s="9"/>
      <c r="H73" s="9"/>
      <c r="I73" s="9"/>
    </row>
    <row r="74" spans="1:13" x14ac:dyDescent="0.2">
      <c r="A74" t="s">
        <v>1127</v>
      </c>
      <c r="B74">
        <v>124.91200000000001</v>
      </c>
      <c r="D74" t="s">
        <v>1128</v>
      </c>
      <c r="E74" t="s">
        <v>1129</v>
      </c>
    </row>
    <row r="75" spans="1:13" x14ac:dyDescent="0.2">
      <c r="A75" s="9" t="s">
        <v>1130</v>
      </c>
      <c r="B75" s="9">
        <v>293.60399999999998</v>
      </c>
      <c r="C75" s="9"/>
      <c r="D75" s="9" t="s">
        <v>1131</v>
      </c>
      <c r="E75" s="9" t="s">
        <v>1132</v>
      </c>
      <c r="F75" s="9"/>
      <c r="G75" s="9"/>
      <c r="H75" s="9"/>
      <c r="I75" s="9"/>
    </row>
    <row r="76" spans="1:13" x14ac:dyDescent="0.2">
      <c r="A76" s="9" t="s">
        <v>1133</v>
      </c>
      <c r="B76" s="9">
        <v>69.927999999999997</v>
      </c>
      <c r="C76" s="9"/>
      <c r="D76" s="9" t="s">
        <v>1134</v>
      </c>
      <c r="E76" s="9" t="s">
        <v>1135</v>
      </c>
      <c r="F76" s="9"/>
      <c r="G76" s="9"/>
      <c r="H76" s="9"/>
      <c r="I76" s="9"/>
    </row>
    <row r="77" spans="1:13" x14ac:dyDescent="0.2">
      <c r="A77" t="s">
        <v>1136</v>
      </c>
      <c r="B77">
        <v>0</v>
      </c>
      <c r="D77" t="s">
        <v>1137</v>
      </c>
      <c r="E77" t="s">
        <v>1138</v>
      </c>
    </row>
    <row r="78" spans="1:13" x14ac:dyDescent="0.2">
      <c r="A78" t="s">
        <v>1139</v>
      </c>
      <c r="B78">
        <v>0</v>
      </c>
      <c r="D78" t="s">
        <v>1140</v>
      </c>
      <c r="E78" t="s">
        <v>1141</v>
      </c>
    </row>
    <row r="79" spans="1:13" x14ac:dyDescent="0.2">
      <c r="A79" t="s">
        <v>1142</v>
      </c>
      <c r="B79">
        <v>104.29</v>
      </c>
      <c r="D79" t="s">
        <v>1143</v>
      </c>
      <c r="E79" t="s">
        <v>1144</v>
      </c>
    </row>
    <row r="80" spans="1:13" x14ac:dyDescent="0.2">
      <c r="A80" s="9" t="s">
        <v>1145</v>
      </c>
      <c r="B80" s="9">
        <v>56.415999999999997</v>
      </c>
      <c r="C80" s="9"/>
      <c r="D80" s="9" t="s">
        <v>1146</v>
      </c>
      <c r="E80" s="9" t="s">
        <v>1147</v>
      </c>
      <c r="F80" s="9"/>
      <c r="G80" s="9"/>
      <c r="H80" s="9"/>
      <c r="I80" s="9"/>
    </row>
    <row r="81" spans="1:9" x14ac:dyDescent="0.2">
      <c r="A81" s="9" t="s">
        <v>1148</v>
      </c>
      <c r="B81" s="9">
        <v>200.46799999999999</v>
      </c>
      <c r="C81" s="9"/>
      <c r="D81" s="9" t="s">
        <v>1149</v>
      </c>
      <c r="E81" s="9" t="s">
        <v>1150</v>
      </c>
      <c r="F81" s="9"/>
      <c r="G81" s="9"/>
      <c r="H81" s="9"/>
      <c r="I81" s="9"/>
    </row>
    <row r="82" spans="1:9" x14ac:dyDescent="0.2">
      <c r="A82" t="s">
        <v>1151</v>
      </c>
      <c r="B82">
        <v>35.451999999999998</v>
      </c>
      <c r="D82" t="s">
        <v>1152</v>
      </c>
      <c r="E82" t="s">
        <v>1153</v>
      </c>
    </row>
    <row r="83" spans="1:9" x14ac:dyDescent="0.2">
      <c r="A83" t="s">
        <v>1154</v>
      </c>
      <c r="B83">
        <v>0</v>
      </c>
      <c r="D83" t="s">
        <v>1155</v>
      </c>
      <c r="E83" t="s">
        <v>1156</v>
      </c>
    </row>
    <row r="84" spans="1:9" x14ac:dyDescent="0.2">
      <c r="A84" s="9" t="s">
        <v>1157</v>
      </c>
      <c r="B84" s="9">
        <v>150.78200000000001</v>
      </c>
      <c r="C84" s="9"/>
      <c r="D84" s="9" t="s">
        <v>1158</v>
      </c>
      <c r="E84" s="9" t="s">
        <v>1159</v>
      </c>
      <c r="F84" s="9"/>
      <c r="G84" s="9"/>
      <c r="H84" s="9"/>
      <c r="I84" s="9"/>
    </row>
    <row r="85" spans="1:9" x14ac:dyDescent="0.2">
      <c r="A85" t="s">
        <v>1160</v>
      </c>
      <c r="B85">
        <v>0</v>
      </c>
      <c r="D85" t="s">
        <v>1161</v>
      </c>
      <c r="E85" t="s">
        <v>1162</v>
      </c>
    </row>
    <row r="86" spans="1:9" x14ac:dyDescent="0.2">
      <c r="A86" s="9" t="s">
        <v>1163</v>
      </c>
      <c r="B86" s="9">
        <v>70.486000000000004</v>
      </c>
      <c r="C86" s="9"/>
      <c r="D86" s="9" t="s">
        <v>1164</v>
      </c>
      <c r="E86" s="9" t="s">
        <v>1165</v>
      </c>
      <c r="F86" s="9"/>
      <c r="G86" s="9"/>
      <c r="H86" s="9"/>
      <c r="I86" s="9"/>
    </row>
    <row r="87" spans="1:9" x14ac:dyDescent="0.2">
      <c r="A87" s="9" t="s">
        <v>1166</v>
      </c>
      <c r="B87" s="9">
        <v>0</v>
      </c>
      <c r="C87" s="9"/>
      <c r="D87" s="9" t="s">
        <v>1167</v>
      </c>
      <c r="E87" s="9" t="s">
        <v>1168</v>
      </c>
      <c r="F87" s="9"/>
      <c r="G87" s="9"/>
      <c r="H87" s="9"/>
      <c r="I87" s="9"/>
    </row>
    <row r="88" spans="1:9" x14ac:dyDescent="0.2">
      <c r="A88" s="9" t="s">
        <v>1169</v>
      </c>
      <c r="B88" s="9">
        <v>191.494</v>
      </c>
      <c r="C88" s="9"/>
      <c r="D88" s="9" t="s">
        <v>1170</v>
      </c>
      <c r="E88" s="9" t="s">
        <v>1171</v>
      </c>
      <c r="F88" s="9"/>
      <c r="G88" s="9"/>
      <c r="H88" s="9"/>
      <c r="I88" s="9"/>
    </row>
    <row r="89" spans="1:9" x14ac:dyDescent="0.2">
      <c r="A89" s="9" t="s">
        <v>1172</v>
      </c>
      <c r="B89" s="9">
        <v>39.786999999999999</v>
      </c>
      <c r="C89" s="9"/>
      <c r="D89" s="9" t="s">
        <v>1173</v>
      </c>
      <c r="E89" s="9" t="s">
        <v>1174</v>
      </c>
      <c r="F89" s="9"/>
      <c r="G89" s="9"/>
      <c r="H89" s="9"/>
      <c r="I89" s="9"/>
    </row>
    <row r="90" spans="1:9" x14ac:dyDescent="0.2">
      <c r="A90" s="9" t="s">
        <v>1175</v>
      </c>
      <c r="B90" s="9">
        <v>194.46</v>
      </c>
      <c r="C90" s="9"/>
      <c r="D90" s="9" t="s">
        <v>1176</v>
      </c>
      <c r="E90" s="9" t="s">
        <v>1177</v>
      </c>
      <c r="F90" s="9"/>
      <c r="G90" s="9"/>
      <c r="H90" s="9"/>
      <c r="I90" s="9"/>
    </row>
    <row r="91" spans="1:9" x14ac:dyDescent="0.2">
      <c r="A91" s="9" t="s">
        <v>1178</v>
      </c>
      <c r="B91" s="9">
        <v>119.614</v>
      </c>
      <c r="C91" s="9"/>
      <c r="D91" s="9" t="s">
        <v>1179</v>
      </c>
      <c r="E91" s="9" t="s">
        <v>1180</v>
      </c>
      <c r="F91" s="9"/>
      <c r="G91" s="9"/>
      <c r="H91" s="9"/>
      <c r="I91" s="9"/>
    </row>
    <row r="92" spans="1:9" x14ac:dyDescent="0.2">
      <c r="A92" t="s">
        <v>1181</v>
      </c>
      <c r="B92">
        <v>102.655</v>
      </c>
      <c r="D92" t="s">
        <v>1182</v>
      </c>
      <c r="E92" t="s">
        <v>1183</v>
      </c>
    </row>
    <row r="93" spans="1:9" x14ac:dyDescent="0.2">
      <c r="A93" s="9" t="s">
        <v>1184</v>
      </c>
      <c r="B93" s="9">
        <v>279.53399999999999</v>
      </c>
      <c r="C93" s="9"/>
      <c r="D93" s="9" t="s">
        <v>1185</v>
      </c>
      <c r="E93" s="9" t="s">
        <v>1186</v>
      </c>
      <c r="F93" s="9"/>
      <c r="G93" s="9"/>
      <c r="H93" s="9"/>
      <c r="I93" s="9"/>
    </row>
    <row r="94" spans="1:9" x14ac:dyDescent="0.2">
      <c r="A94" s="9" t="s">
        <v>1187</v>
      </c>
      <c r="B94" s="9">
        <v>175.029</v>
      </c>
      <c r="C94" s="9"/>
      <c r="D94" s="9" t="s">
        <v>1188</v>
      </c>
      <c r="E94" s="9" t="s">
        <v>1189</v>
      </c>
      <c r="F94" s="9"/>
      <c r="G94" s="9"/>
      <c r="H94" s="9"/>
      <c r="I94" s="9"/>
    </row>
    <row r="95" spans="1:9" x14ac:dyDescent="0.2">
      <c r="A95" t="s">
        <v>1190</v>
      </c>
      <c r="B95">
        <v>47.201999999999998</v>
      </c>
      <c r="D95" t="s">
        <v>1191</v>
      </c>
      <c r="E95" t="s">
        <v>1192</v>
      </c>
    </row>
    <row r="96" spans="1:9" x14ac:dyDescent="0.2">
      <c r="A96" t="s">
        <v>1193</v>
      </c>
      <c r="B96">
        <v>238.92400000000001</v>
      </c>
      <c r="D96" t="s">
        <v>1194</v>
      </c>
      <c r="E96" t="s">
        <v>1195</v>
      </c>
    </row>
    <row r="97" spans="1:9" x14ac:dyDescent="0.2">
      <c r="A97" s="9" t="s">
        <v>1196</v>
      </c>
      <c r="B97" s="9">
        <v>0</v>
      </c>
      <c r="C97" s="9"/>
      <c r="D97" s="9" t="s">
        <v>1197</v>
      </c>
      <c r="E97" s="9" t="s">
        <v>1198</v>
      </c>
      <c r="F97" s="9"/>
      <c r="G97" s="9"/>
      <c r="H97" s="9"/>
      <c r="I97" s="9"/>
    </row>
    <row r="98" spans="1:9" x14ac:dyDescent="0.2">
      <c r="A98" s="9" t="s">
        <v>1199</v>
      </c>
      <c r="B98" s="9">
        <v>0</v>
      </c>
      <c r="C98" s="9"/>
      <c r="D98" s="9" t="s">
        <v>1200</v>
      </c>
      <c r="E98" s="9" t="s">
        <v>1201</v>
      </c>
      <c r="F98" s="9"/>
      <c r="G98" s="9"/>
      <c r="H98" s="9"/>
      <c r="I98" s="9"/>
    </row>
    <row r="99" spans="1:9" x14ac:dyDescent="0.2">
      <c r="A99" t="s">
        <v>1202</v>
      </c>
      <c r="B99">
        <v>126.57299999999999</v>
      </c>
      <c r="D99" t="s">
        <v>1203</v>
      </c>
      <c r="E99" t="s">
        <v>1204</v>
      </c>
    </row>
    <row r="100" spans="1:9" x14ac:dyDescent="0.2">
      <c r="A100" t="s">
        <v>1205</v>
      </c>
      <c r="B100">
        <v>200.595</v>
      </c>
      <c r="D100" t="s">
        <v>1206</v>
      </c>
      <c r="E100" t="s">
        <v>1207</v>
      </c>
    </row>
    <row r="101" spans="1:9" x14ac:dyDescent="0.2">
      <c r="A101" t="s">
        <v>1208</v>
      </c>
      <c r="B101">
        <v>167.34800000000001</v>
      </c>
      <c r="D101" t="s">
        <v>1209</v>
      </c>
      <c r="E101" t="s">
        <v>1210</v>
      </c>
    </row>
    <row r="102" spans="1:9" x14ac:dyDescent="0.2">
      <c r="A102" t="s">
        <v>1211</v>
      </c>
      <c r="B102">
        <v>110.65300000000001</v>
      </c>
      <c r="D102" t="s">
        <v>1212</v>
      </c>
      <c r="E102" t="s">
        <v>1213</v>
      </c>
    </row>
    <row r="103" spans="1:9" x14ac:dyDescent="0.2">
      <c r="A103" t="s">
        <v>1214</v>
      </c>
      <c r="B103">
        <v>78.876999999999995</v>
      </c>
      <c r="D103" t="s">
        <v>1215</v>
      </c>
      <c r="E103" t="s">
        <v>1216</v>
      </c>
    </row>
    <row r="104" spans="1:9" x14ac:dyDescent="0.2">
      <c r="A104" t="s">
        <v>1217</v>
      </c>
      <c r="B104">
        <v>142.18799999999999</v>
      </c>
      <c r="D104" t="s">
        <v>1218</v>
      </c>
      <c r="E104" t="s">
        <v>1219</v>
      </c>
    </row>
    <row r="105" spans="1:9" x14ac:dyDescent="0.2">
      <c r="A105" s="9" t="s">
        <v>1220</v>
      </c>
      <c r="B105" s="9">
        <v>120.679</v>
      </c>
      <c r="C105" s="9"/>
      <c r="D105" s="9" t="s">
        <v>1221</v>
      </c>
      <c r="E105" s="9" t="s">
        <v>1222</v>
      </c>
      <c r="F105" s="9"/>
      <c r="G105" s="9"/>
      <c r="H105" s="9"/>
      <c r="I105" s="9"/>
    </row>
    <row r="106" spans="1:9" x14ac:dyDescent="0.2">
      <c r="A106" s="9" t="s">
        <v>1223</v>
      </c>
      <c r="B106" s="9">
        <v>141.08500000000001</v>
      </c>
      <c r="C106" s="9"/>
      <c r="D106" s="9" t="s">
        <v>1224</v>
      </c>
      <c r="E106" s="9" t="s">
        <v>1225</v>
      </c>
      <c r="F106" s="9"/>
      <c r="G106" s="9"/>
      <c r="H106" s="9"/>
      <c r="I106" s="9"/>
    </row>
    <row r="107" spans="1:9" x14ac:dyDescent="0.2">
      <c r="A107" t="s">
        <v>1226</v>
      </c>
      <c r="B107">
        <v>163.45699999999999</v>
      </c>
      <c r="D107" t="s">
        <v>1227</v>
      </c>
      <c r="E107" t="s">
        <v>1228</v>
      </c>
    </row>
    <row r="108" spans="1:9" x14ac:dyDescent="0.2">
      <c r="A108" s="9" t="s">
        <v>1229</v>
      </c>
      <c r="B108" s="9">
        <v>327.04000000000002</v>
      </c>
      <c r="C108" s="9"/>
      <c r="D108" s="9" t="s">
        <v>1230</v>
      </c>
      <c r="E108" s="9" t="s">
        <v>1231</v>
      </c>
      <c r="F108" s="9"/>
      <c r="G108" s="9"/>
      <c r="H108" s="9"/>
      <c r="I108" s="9"/>
    </row>
    <row r="109" spans="1:9" x14ac:dyDescent="0.2">
      <c r="A109" s="9" t="s">
        <v>1232</v>
      </c>
      <c r="B109" s="9">
        <v>187.083</v>
      </c>
      <c r="C109" s="9"/>
      <c r="D109" s="9" t="s">
        <v>1233</v>
      </c>
      <c r="E109" s="9" t="s">
        <v>1234</v>
      </c>
      <c r="F109" s="9"/>
      <c r="G109" s="9"/>
      <c r="H109" s="9"/>
      <c r="I109" s="9"/>
    </row>
    <row r="110" spans="1:9" x14ac:dyDescent="0.2">
      <c r="A110" t="s">
        <v>1235</v>
      </c>
      <c r="B110">
        <v>0</v>
      </c>
      <c r="D110" t="s">
        <v>1236</v>
      </c>
      <c r="E110" t="s">
        <v>1237</v>
      </c>
    </row>
    <row r="111" spans="1:9" x14ac:dyDescent="0.2">
      <c r="A111" t="s">
        <v>1238</v>
      </c>
      <c r="B111">
        <v>157.614</v>
      </c>
      <c r="D111" t="s">
        <v>1239</v>
      </c>
      <c r="E111" t="s">
        <v>1240</v>
      </c>
    </row>
    <row r="112" spans="1:9" x14ac:dyDescent="0.2">
      <c r="A112" t="s">
        <v>1241</v>
      </c>
      <c r="B112">
        <v>35.933999999999997</v>
      </c>
      <c r="D112" t="s">
        <v>1242</v>
      </c>
      <c r="E112" t="s">
        <v>1243</v>
      </c>
    </row>
    <row r="113" spans="1:5" x14ac:dyDescent="0.2">
      <c r="A113" t="s">
        <v>1244</v>
      </c>
      <c r="B113">
        <v>7.77</v>
      </c>
      <c r="D113" t="s">
        <v>1245</v>
      </c>
      <c r="E113" t="s">
        <v>1246</v>
      </c>
    </row>
    <row r="114" spans="1:5" x14ac:dyDescent="0.2">
      <c r="A114" t="s">
        <v>1247</v>
      </c>
      <c r="B114">
        <v>266.21300000000002</v>
      </c>
      <c r="D114" t="s">
        <v>1248</v>
      </c>
      <c r="E114" t="s">
        <v>1249</v>
      </c>
    </row>
    <row r="115" spans="1:5" x14ac:dyDescent="0.2">
      <c r="A115" t="s">
        <v>1250</v>
      </c>
      <c r="B115">
        <v>48.558</v>
      </c>
      <c r="D115" t="s">
        <v>1251</v>
      </c>
      <c r="E115" t="s">
        <v>1252</v>
      </c>
    </row>
    <row r="116" spans="1:5" x14ac:dyDescent="0.2">
      <c r="A116" t="s">
        <v>1253</v>
      </c>
      <c r="B116">
        <v>20.001000000000001</v>
      </c>
      <c r="D116" t="s">
        <v>1254</v>
      </c>
      <c r="E116" t="s">
        <v>1255</v>
      </c>
    </row>
    <row r="117" spans="1:5" x14ac:dyDescent="0.2">
      <c r="A117" t="s">
        <v>1256</v>
      </c>
      <c r="B117">
        <v>0</v>
      </c>
      <c r="D117" t="s">
        <v>1257</v>
      </c>
      <c r="E117" t="s">
        <v>1258</v>
      </c>
    </row>
    <row r="118" spans="1:5" x14ac:dyDescent="0.2">
      <c r="A118" t="s">
        <v>1259</v>
      </c>
      <c r="B118">
        <v>131.136</v>
      </c>
      <c r="D118" t="s">
        <v>1260</v>
      </c>
      <c r="E118" t="s">
        <v>1261</v>
      </c>
    </row>
    <row r="119" spans="1:5" x14ac:dyDescent="0.2">
      <c r="A119" t="s">
        <v>1262</v>
      </c>
      <c r="B119">
        <v>126.34399999999999</v>
      </c>
      <c r="D119" t="s">
        <v>1263</v>
      </c>
      <c r="E119" t="s">
        <v>1264</v>
      </c>
    </row>
    <row r="120" spans="1:5" x14ac:dyDescent="0.2">
      <c r="A120" t="s">
        <v>1265</v>
      </c>
      <c r="B120">
        <v>0</v>
      </c>
      <c r="D120" t="s">
        <v>1266</v>
      </c>
      <c r="E120" t="s">
        <v>1267</v>
      </c>
    </row>
    <row r="121" spans="1:5" x14ac:dyDescent="0.2">
      <c r="A121" t="s">
        <v>1268</v>
      </c>
      <c r="B121">
        <v>235.476</v>
      </c>
      <c r="D121" t="s">
        <v>1269</v>
      </c>
      <c r="E121" t="s">
        <v>1270</v>
      </c>
    </row>
    <row r="122" spans="1:5" x14ac:dyDescent="0.2">
      <c r="A122" t="s">
        <v>1271</v>
      </c>
      <c r="B122">
        <v>373.19</v>
      </c>
      <c r="D122" t="s">
        <v>1272</v>
      </c>
      <c r="E122" t="s">
        <v>1273</v>
      </c>
    </row>
    <row r="123" spans="1:5" x14ac:dyDescent="0.2">
      <c r="A123" t="s">
        <v>1274</v>
      </c>
      <c r="B123">
        <v>29.013000000000002</v>
      </c>
      <c r="D123" t="s">
        <v>1275</v>
      </c>
      <c r="E123" t="s">
        <v>1276</v>
      </c>
    </row>
    <row r="124" spans="1:5" x14ac:dyDescent="0.2">
      <c r="A124" t="s">
        <v>1277</v>
      </c>
      <c r="B124">
        <v>22.878</v>
      </c>
      <c r="D124" t="s">
        <v>1278</v>
      </c>
      <c r="E124" t="s">
        <v>1279</v>
      </c>
    </row>
    <row r="125" spans="1:5" x14ac:dyDescent="0.2">
      <c r="A125" t="s">
        <v>1280</v>
      </c>
      <c r="B125">
        <v>20.901</v>
      </c>
      <c r="D125" t="s">
        <v>1281</v>
      </c>
      <c r="E125" t="s">
        <v>1282</v>
      </c>
    </row>
    <row r="128" spans="1:5" s="4" customFormat="1" x14ac:dyDescent="0.2"/>
    <row r="130" spans="1:8" x14ac:dyDescent="0.2">
      <c r="A130" t="s">
        <v>3108</v>
      </c>
    </row>
    <row r="133" spans="1:8" x14ac:dyDescent="0.2">
      <c r="A133" s="20" t="s">
        <v>3119</v>
      </c>
      <c r="B133" s="20">
        <v>2.3129999999999997</v>
      </c>
      <c r="C133" s="20" t="s">
        <v>902</v>
      </c>
    </row>
    <row r="134" spans="1:8" x14ac:dyDescent="0.2">
      <c r="A134" t="s">
        <v>3119</v>
      </c>
      <c r="B134">
        <v>3.1069999999999998</v>
      </c>
      <c r="C134" t="s">
        <v>902</v>
      </c>
    </row>
    <row r="135" spans="1:8" x14ac:dyDescent="0.2">
      <c r="A135" t="s">
        <v>3119</v>
      </c>
      <c r="B135">
        <v>4.1009999999999991</v>
      </c>
      <c r="C135" t="s">
        <v>902</v>
      </c>
    </row>
    <row r="136" spans="1:8" x14ac:dyDescent="0.2">
      <c r="A136" t="s">
        <v>3120</v>
      </c>
      <c r="B136">
        <v>1.7009999999999994</v>
      </c>
      <c r="C136" t="s">
        <v>925</v>
      </c>
      <c r="G136" t="s">
        <v>902</v>
      </c>
      <c r="H136" t="s">
        <v>925</v>
      </c>
    </row>
    <row r="137" spans="1:8" x14ac:dyDescent="0.2">
      <c r="A137" s="20" t="s">
        <v>3120</v>
      </c>
      <c r="B137" s="20">
        <v>1.901</v>
      </c>
      <c r="C137" s="20" t="s">
        <v>925</v>
      </c>
      <c r="G137" s="20">
        <v>2.9479999999999995</v>
      </c>
      <c r="H137">
        <v>4.4790000000000001</v>
      </c>
    </row>
    <row r="138" spans="1:8" x14ac:dyDescent="0.2">
      <c r="A138" t="s">
        <v>3120</v>
      </c>
      <c r="B138">
        <v>0.66900000000000015</v>
      </c>
      <c r="C138" t="s">
        <v>925</v>
      </c>
      <c r="G138">
        <v>3.0880000000000014</v>
      </c>
      <c r="H138">
        <v>3.7620000000000005</v>
      </c>
    </row>
    <row r="139" spans="1:8" x14ac:dyDescent="0.2">
      <c r="A139" t="s">
        <v>443</v>
      </c>
      <c r="B139">
        <v>0.21700000000000003</v>
      </c>
      <c r="C139" t="s">
        <v>925</v>
      </c>
      <c r="G139">
        <v>4.923</v>
      </c>
      <c r="H139" s="20">
        <v>4.2989999999999986</v>
      </c>
    </row>
    <row r="140" spans="1:8" x14ac:dyDescent="0.2">
      <c r="A140" s="20" t="s">
        <v>443</v>
      </c>
      <c r="B140" s="20">
        <v>3.198</v>
      </c>
      <c r="C140" s="20" t="s">
        <v>925</v>
      </c>
    </row>
    <row r="141" spans="1:8" x14ac:dyDescent="0.2">
      <c r="A141" t="s">
        <v>443</v>
      </c>
      <c r="B141">
        <v>3.0329999999999999</v>
      </c>
      <c r="C141" t="s">
        <v>925</v>
      </c>
      <c r="G141" s="20">
        <v>2.3129999999999997</v>
      </c>
      <c r="H141">
        <v>0.21700000000000003</v>
      </c>
    </row>
    <row r="142" spans="1:8" x14ac:dyDescent="0.2">
      <c r="A142" s="20" t="s">
        <v>3121</v>
      </c>
      <c r="B142" s="20">
        <v>2.9479999999999995</v>
      </c>
      <c r="C142" s="20" t="s">
        <v>902</v>
      </c>
      <c r="G142">
        <v>3.1069999999999998</v>
      </c>
      <c r="H142" s="20">
        <v>3.198</v>
      </c>
    </row>
    <row r="143" spans="1:8" x14ac:dyDescent="0.2">
      <c r="A143" t="s">
        <v>3121</v>
      </c>
      <c r="B143">
        <v>3.0880000000000014</v>
      </c>
      <c r="C143" t="s">
        <v>902</v>
      </c>
      <c r="G143">
        <v>4.1009999999999991</v>
      </c>
      <c r="H143">
        <v>3.0329999999999999</v>
      </c>
    </row>
    <row r="144" spans="1:8" x14ac:dyDescent="0.2">
      <c r="A144" t="s">
        <v>3121</v>
      </c>
      <c r="B144">
        <v>4.923</v>
      </c>
      <c r="C144" t="s">
        <v>902</v>
      </c>
    </row>
    <row r="145" spans="1:26" x14ac:dyDescent="0.2">
      <c r="A145" t="s">
        <v>3122</v>
      </c>
      <c r="B145">
        <v>2.1349999999999998</v>
      </c>
      <c r="C145" t="s">
        <v>902</v>
      </c>
      <c r="G145">
        <v>2.1349999999999998</v>
      </c>
      <c r="H145">
        <v>1.7009999999999994</v>
      </c>
    </row>
    <row r="146" spans="1:26" x14ac:dyDescent="0.2">
      <c r="A146" t="s">
        <v>3122</v>
      </c>
      <c r="B146">
        <v>2.8389999999999991</v>
      </c>
      <c r="C146" t="s">
        <v>902</v>
      </c>
      <c r="G146">
        <v>2.8389999999999991</v>
      </c>
      <c r="H146" s="20">
        <v>1.901</v>
      </c>
    </row>
    <row r="147" spans="1:26" x14ac:dyDescent="0.2">
      <c r="A147" s="20" t="s">
        <v>3122</v>
      </c>
      <c r="B147" s="20">
        <v>2.508</v>
      </c>
      <c r="C147" s="20" t="s">
        <v>902</v>
      </c>
      <c r="G147" s="20">
        <v>2.508</v>
      </c>
      <c r="H147">
        <v>0.66900000000000015</v>
      </c>
    </row>
    <row r="148" spans="1:26" x14ac:dyDescent="0.2">
      <c r="A148" t="s">
        <v>3123</v>
      </c>
      <c r="B148">
        <v>4.4790000000000001</v>
      </c>
      <c r="C148" t="s">
        <v>925</v>
      </c>
    </row>
    <row r="149" spans="1:26" x14ac:dyDescent="0.2">
      <c r="A149" t="s">
        <v>3123</v>
      </c>
      <c r="B149">
        <v>3.7620000000000005</v>
      </c>
      <c r="C149" t="s">
        <v>925</v>
      </c>
    </row>
    <row r="150" spans="1:26" x14ac:dyDescent="0.2">
      <c r="A150" s="20" t="s">
        <v>3123</v>
      </c>
      <c r="B150" s="20">
        <v>4.2989999999999986</v>
      </c>
      <c r="C150" s="20" t="s">
        <v>925</v>
      </c>
    </row>
    <row r="154" spans="1:26" x14ac:dyDescent="0.2">
      <c r="A154" t="s">
        <v>3124</v>
      </c>
    </row>
    <row r="157" spans="1:26" x14ac:dyDescent="0.2">
      <c r="A157" s="1"/>
      <c r="B157" s="1"/>
      <c r="C157" s="1"/>
      <c r="D157" s="1"/>
      <c r="E157" s="1"/>
      <c r="F157" s="1"/>
      <c r="G157" s="1" t="s">
        <v>3109</v>
      </c>
      <c r="H157" s="1"/>
      <c r="I157" s="1"/>
      <c r="J157" s="1"/>
      <c r="K157" s="1"/>
      <c r="L157" s="1"/>
      <c r="M157" s="1"/>
      <c r="N157" s="1"/>
      <c r="O157" s="1"/>
      <c r="P157" s="1"/>
      <c r="Q157" s="1"/>
      <c r="R157" s="1"/>
      <c r="S157" s="1"/>
      <c r="T157" s="1"/>
      <c r="U157" s="1"/>
      <c r="V157" s="1"/>
      <c r="W157" s="1"/>
      <c r="X157" s="1"/>
      <c r="Y157" s="1"/>
      <c r="Z157" s="1"/>
    </row>
    <row r="158" spans="1:26" x14ac:dyDescent="0.2">
      <c r="A158" s="1"/>
      <c r="B158" s="1"/>
      <c r="C158" s="1"/>
      <c r="D158" s="1"/>
      <c r="E158" s="1"/>
      <c r="F158" s="1"/>
      <c r="G158" s="1" t="s">
        <v>3110</v>
      </c>
      <c r="H158" s="1"/>
      <c r="I158" s="1"/>
      <c r="J158" s="1"/>
      <c r="K158" s="1"/>
      <c r="L158" s="1"/>
      <c r="M158" s="1"/>
      <c r="N158" s="1"/>
      <c r="O158" s="1"/>
      <c r="P158" s="1"/>
      <c r="Q158" s="1"/>
      <c r="R158" s="1"/>
      <c r="S158" s="1"/>
      <c r="T158" s="1"/>
      <c r="U158" s="1"/>
      <c r="V158" s="1"/>
      <c r="W158" s="1"/>
      <c r="X158" s="1"/>
      <c r="Y158" s="1"/>
      <c r="Z158" s="1"/>
    </row>
    <row r="159" spans="1:26" x14ac:dyDescent="0.2">
      <c r="A159" s="1" t="s">
        <v>902</v>
      </c>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x14ac:dyDescent="0.2">
      <c r="A160" s="1"/>
      <c r="B160" s="1"/>
      <c r="C160" s="1"/>
      <c r="D160" s="1" t="s">
        <v>3111</v>
      </c>
      <c r="E160" s="1" t="s">
        <v>3112</v>
      </c>
      <c r="F160" s="1" t="s">
        <v>1411</v>
      </c>
      <c r="G160" s="1"/>
      <c r="H160" s="1"/>
      <c r="I160" s="1"/>
      <c r="J160" s="1"/>
      <c r="K160" s="1"/>
      <c r="L160" s="1"/>
      <c r="M160" s="1"/>
      <c r="N160" s="1"/>
      <c r="O160" s="1"/>
      <c r="P160" s="1"/>
      <c r="Q160" s="1"/>
      <c r="R160" s="1"/>
      <c r="S160" s="1"/>
      <c r="T160" s="1"/>
      <c r="U160" s="1"/>
      <c r="V160" s="1"/>
      <c r="W160" s="1"/>
      <c r="X160" s="1"/>
      <c r="Y160" s="1"/>
      <c r="Z160" s="1"/>
    </row>
    <row r="161" spans="1:26" x14ac:dyDescent="0.2">
      <c r="A161" s="1">
        <v>1</v>
      </c>
      <c r="B161" s="1" t="s">
        <v>3113</v>
      </c>
      <c r="C161" s="1"/>
      <c r="D161" s="1">
        <v>138.505</v>
      </c>
      <c r="E161" s="1">
        <v>100.298</v>
      </c>
      <c r="F161" s="21">
        <v>38.207000000000001</v>
      </c>
      <c r="G161" s="1"/>
      <c r="H161" s="1"/>
      <c r="I161" s="1"/>
      <c r="J161" s="1"/>
      <c r="K161" s="1"/>
      <c r="L161" s="1"/>
      <c r="M161" s="1"/>
      <c r="N161" s="1"/>
      <c r="O161" s="1"/>
      <c r="P161" s="1"/>
      <c r="Q161" s="1"/>
      <c r="R161" s="1"/>
      <c r="S161" s="1"/>
      <c r="T161" s="1"/>
      <c r="U161" s="1"/>
      <c r="V161" s="1"/>
      <c r="W161" s="1"/>
      <c r="X161" s="1"/>
      <c r="Y161" s="1"/>
      <c r="Z161" s="1"/>
    </row>
    <row r="162" spans="1:26" x14ac:dyDescent="0.2">
      <c r="A162" s="1">
        <v>2</v>
      </c>
      <c r="B162" s="1" t="s">
        <v>3113</v>
      </c>
      <c r="C162" s="1"/>
      <c r="D162" s="1">
        <v>164.44</v>
      </c>
      <c r="E162" s="1">
        <v>100.298</v>
      </c>
      <c r="F162" s="1">
        <v>64.141999999999996</v>
      </c>
      <c r="G162" s="1"/>
      <c r="H162" s="1"/>
      <c r="I162" s="1"/>
      <c r="J162" s="1"/>
      <c r="K162" s="1"/>
      <c r="L162" s="1"/>
      <c r="M162" s="1"/>
      <c r="N162" s="1"/>
      <c r="O162" s="1"/>
      <c r="P162" s="1"/>
      <c r="Q162" s="1"/>
      <c r="R162" s="1"/>
      <c r="S162" s="1"/>
      <c r="T162" s="1"/>
      <c r="U162" s="1"/>
      <c r="V162" s="1"/>
      <c r="W162" s="1"/>
      <c r="X162" s="1"/>
      <c r="Y162" s="1"/>
      <c r="Z162" s="1"/>
    </row>
    <row r="163" spans="1:26" x14ac:dyDescent="0.2">
      <c r="A163" s="1">
        <v>3</v>
      </c>
      <c r="B163" s="1" t="s">
        <v>3113</v>
      </c>
      <c r="C163" s="1"/>
      <c r="D163" s="1">
        <v>151.57400000000001</v>
      </c>
      <c r="E163" s="1">
        <v>100.298</v>
      </c>
      <c r="F163" s="1">
        <v>51.276000000000003</v>
      </c>
      <c r="G163" s="1"/>
      <c r="H163" s="1"/>
      <c r="I163" s="1"/>
      <c r="J163" s="1"/>
      <c r="K163" s="1"/>
      <c r="L163" s="1"/>
      <c r="M163" s="1"/>
      <c r="N163" s="1"/>
      <c r="O163" s="1"/>
      <c r="P163" s="1"/>
      <c r="Q163" s="1"/>
      <c r="R163" s="1"/>
      <c r="S163" s="1"/>
      <c r="T163" s="1"/>
      <c r="U163" s="1"/>
      <c r="V163" s="1"/>
      <c r="W163" s="1"/>
      <c r="X163" s="1"/>
      <c r="Y163" s="1"/>
      <c r="Z163" s="1"/>
    </row>
    <row r="164" spans="1:26" x14ac:dyDescent="0.2">
      <c r="A164" s="1">
        <v>4</v>
      </c>
      <c r="B164" s="1" t="s">
        <v>3114</v>
      </c>
      <c r="C164" s="1"/>
      <c r="D164" s="1">
        <v>148.899</v>
      </c>
      <c r="E164" s="1">
        <v>100.298</v>
      </c>
      <c r="F164" s="21">
        <v>48.600999999999999</v>
      </c>
      <c r="G164" s="1"/>
      <c r="H164" s="1"/>
      <c r="I164" s="1"/>
      <c r="J164" s="1"/>
      <c r="K164" s="1"/>
      <c r="L164" s="1"/>
      <c r="M164" s="1"/>
      <c r="N164" s="1"/>
      <c r="O164" s="1"/>
      <c r="P164" s="1"/>
      <c r="Q164" s="1"/>
      <c r="R164" s="1"/>
      <c r="S164" s="1"/>
      <c r="T164" s="1"/>
      <c r="U164" s="1"/>
      <c r="V164" s="1"/>
      <c r="W164" s="1"/>
      <c r="X164" s="1"/>
      <c r="Y164" s="1"/>
      <c r="Z164" s="1"/>
    </row>
    <row r="165" spans="1:26" x14ac:dyDescent="0.2">
      <c r="A165" s="1">
        <v>5</v>
      </c>
      <c r="B165" s="1" t="s">
        <v>3114</v>
      </c>
      <c r="C165" s="1"/>
      <c r="D165" s="1">
        <v>152.16</v>
      </c>
      <c r="E165" s="1">
        <v>100.298</v>
      </c>
      <c r="F165" s="1">
        <v>51.862000000000002</v>
      </c>
      <c r="G165" s="1"/>
      <c r="H165" s="1"/>
      <c r="I165" s="1"/>
      <c r="J165" s="1"/>
      <c r="K165" s="1"/>
      <c r="L165" s="1"/>
      <c r="M165" s="1"/>
      <c r="N165" s="1"/>
      <c r="O165" s="1"/>
      <c r="P165" s="1"/>
      <c r="Q165" s="1"/>
      <c r="R165" s="1"/>
      <c r="S165" s="1"/>
      <c r="T165" s="1"/>
      <c r="U165" s="1"/>
      <c r="V165" s="1"/>
      <c r="W165" s="1"/>
      <c r="X165" s="1"/>
      <c r="Y165" s="1"/>
      <c r="Z165" s="1"/>
    </row>
    <row r="166" spans="1:26" x14ac:dyDescent="0.2">
      <c r="A166" s="1">
        <v>6</v>
      </c>
      <c r="B166" s="1" t="s">
        <v>3114</v>
      </c>
      <c r="C166" s="1"/>
      <c r="D166" s="1">
        <v>177.44499999999999</v>
      </c>
      <c r="E166" s="1">
        <v>100.298</v>
      </c>
      <c r="F166" s="1">
        <v>77.147000000000006</v>
      </c>
      <c r="G166" s="1"/>
      <c r="H166" s="1"/>
      <c r="I166" s="1"/>
      <c r="J166" s="1"/>
      <c r="K166" s="1"/>
      <c r="L166" s="1"/>
      <c r="M166" s="1"/>
      <c r="N166" s="1"/>
      <c r="O166" s="1"/>
      <c r="P166" s="1"/>
      <c r="Q166" s="1"/>
      <c r="R166" s="1"/>
      <c r="S166" s="1"/>
      <c r="T166" s="1"/>
      <c r="U166" s="1"/>
      <c r="V166" s="1"/>
      <c r="W166" s="1"/>
      <c r="X166" s="1"/>
      <c r="Y166" s="1"/>
      <c r="Z166" s="1"/>
    </row>
    <row r="167" spans="1:26" x14ac:dyDescent="0.2">
      <c r="A167" s="1">
        <v>7</v>
      </c>
      <c r="B167" s="1" t="s">
        <v>3115</v>
      </c>
      <c r="C167" s="1"/>
      <c r="D167" s="1">
        <v>144.268</v>
      </c>
      <c r="E167" s="1">
        <v>100.298</v>
      </c>
      <c r="F167" s="1">
        <v>43.97</v>
      </c>
      <c r="G167" s="1"/>
      <c r="H167" s="1"/>
      <c r="I167" s="1"/>
      <c r="J167" s="1"/>
      <c r="K167" s="1"/>
      <c r="L167" s="1"/>
      <c r="M167" s="1"/>
      <c r="N167" s="1"/>
      <c r="O167" s="1"/>
      <c r="P167" s="1"/>
      <c r="Q167" s="1"/>
      <c r="R167" s="1"/>
      <c r="S167" s="1"/>
      <c r="T167" s="1"/>
      <c r="U167" s="1"/>
      <c r="V167" s="1"/>
      <c r="W167" s="1"/>
      <c r="X167" s="1"/>
      <c r="Y167" s="1"/>
      <c r="Z167" s="1"/>
    </row>
    <row r="168" spans="1:26" x14ac:dyDescent="0.2">
      <c r="A168" s="1">
        <v>8</v>
      </c>
      <c r="B168" s="1" t="s">
        <v>3115</v>
      </c>
      <c r="C168" s="1"/>
      <c r="D168" s="1">
        <v>120.664</v>
      </c>
      <c r="E168" s="1">
        <v>100.298</v>
      </c>
      <c r="F168" s="1">
        <v>20.366</v>
      </c>
      <c r="G168" s="1"/>
      <c r="H168" s="1"/>
      <c r="I168" s="1"/>
      <c r="J168" s="1"/>
      <c r="K168" s="1"/>
      <c r="L168" s="1"/>
      <c r="M168" s="1"/>
      <c r="N168" s="1"/>
      <c r="O168" s="1"/>
      <c r="P168" s="1"/>
      <c r="Q168" s="1"/>
      <c r="R168" s="1"/>
      <c r="S168" s="1"/>
      <c r="T168" s="1"/>
      <c r="U168" s="1"/>
      <c r="V168" s="1"/>
      <c r="W168" s="1"/>
      <c r="X168" s="1"/>
      <c r="Y168" s="1"/>
      <c r="Z168" s="1"/>
    </row>
    <row r="169" spans="1:26" x14ac:dyDescent="0.2">
      <c r="A169" s="1">
        <v>9</v>
      </c>
      <c r="B169" s="1" t="s">
        <v>3115</v>
      </c>
      <c r="C169" s="1"/>
      <c r="D169" s="1">
        <v>110.152</v>
      </c>
      <c r="E169" s="1">
        <v>100.298</v>
      </c>
      <c r="F169" s="21">
        <v>9.8539999999999992</v>
      </c>
      <c r="G169" s="1"/>
      <c r="H169" s="1"/>
      <c r="I169" s="1"/>
      <c r="J169" s="1"/>
      <c r="K169" s="1"/>
      <c r="L169" s="1"/>
      <c r="M169" s="1"/>
      <c r="N169" s="1"/>
      <c r="O169" s="1"/>
      <c r="P169" s="1"/>
      <c r="Q169" s="1"/>
      <c r="R169" s="1"/>
      <c r="S169" s="1"/>
      <c r="T169" s="1"/>
      <c r="U169" s="1"/>
      <c r="V169" s="1"/>
      <c r="W169" s="1"/>
      <c r="X169" s="1"/>
      <c r="Y169" s="1"/>
      <c r="Z169" s="1"/>
    </row>
    <row r="170" spans="1:26" x14ac:dyDescent="0.2">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x14ac:dyDescent="0.2">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x14ac:dyDescent="0.2">
      <c r="A172" s="1" t="s">
        <v>925</v>
      </c>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x14ac:dyDescent="0.2">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x14ac:dyDescent="0.2">
      <c r="A174" s="1">
        <v>1</v>
      </c>
      <c r="B174" s="1" t="s">
        <v>3116</v>
      </c>
      <c r="C174" s="1"/>
      <c r="D174" s="1">
        <v>181.74</v>
      </c>
      <c r="E174" s="1">
        <v>100.298</v>
      </c>
      <c r="F174" s="1">
        <v>81.441999999999993</v>
      </c>
      <c r="G174" s="1"/>
      <c r="H174" s="1"/>
      <c r="I174" s="1"/>
      <c r="J174" s="1"/>
      <c r="K174" s="1"/>
      <c r="L174" s="1"/>
      <c r="M174" s="1"/>
      <c r="N174" s="1"/>
      <c r="O174" s="1"/>
      <c r="P174" s="1"/>
      <c r="Q174" s="1"/>
      <c r="R174" s="1"/>
      <c r="S174" s="1"/>
      <c r="T174" s="1"/>
      <c r="U174" s="1"/>
      <c r="V174" s="1"/>
      <c r="W174" s="1"/>
      <c r="X174" s="1"/>
      <c r="Y174" s="1"/>
      <c r="Z174" s="1"/>
    </row>
    <row r="175" spans="1:26" x14ac:dyDescent="0.2">
      <c r="A175" s="1">
        <v>2</v>
      </c>
      <c r="B175" s="1" t="s">
        <v>3116</v>
      </c>
      <c r="C175" s="1"/>
      <c r="D175" s="1">
        <v>166.53700000000001</v>
      </c>
      <c r="E175" s="1">
        <v>100.298</v>
      </c>
      <c r="F175" s="1">
        <v>66.239000000000004</v>
      </c>
      <c r="G175" s="1"/>
      <c r="H175" s="1"/>
      <c r="I175" s="1"/>
      <c r="J175" s="1"/>
      <c r="K175" s="1"/>
      <c r="L175" s="1"/>
      <c r="M175" s="1"/>
      <c r="N175" s="1"/>
      <c r="O175" s="1"/>
      <c r="P175" s="1"/>
      <c r="Q175" s="1"/>
      <c r="R175" s="1"/>
      <c r="S175" s="1"/>
      <c r="T175" s="1"/>
      <c r="U175" s="1"/>
      <c r="V175" s="1"/>
      <c r="W175" s="1"/>
      <c r="X175" s="1"/>
      <c r="Y175" s="1"/>
      <c r="Z175" s="1"/>
    </row>
    <row r="176" spans="1:26" x14ac:dyDescent="0.2">
      <c r="A176" s="1">
        <v>3</v>
      </c>
      <c r="B176" s="1" t="s">
        <v>3116</v>
      </c>
      <c r="C176" s="1"/>
      <c r="D176" s="1">
        <v>185.87100000000001</v>
      </c>
      <c r="E176" s="1">
        <v>100.298</v>
      </c>
      <c r="F176" s="21">
        <v>85.572999999999993</v>
      </c>
      <c r="G176" s="1"/>
      <c r="H176" s="1"/>
      <c r="I176" s="1"/>
      <c r="J176" s="1"/>
      <c r="K176" s="1"/>
      <c r="L176" s="1"/>
      <c r="M176" s="1"/>
      <c r="N176" s="1"/>
      <c r="O176" s="1"/>
      <c r="P176" s="1"/>
      <c r="Q176" s="1"/>
      <c r="R176" s="1"/>
      <c r="S176" s="1"/>
      <c r="T176" s="1"/>
      <c r="U176" s="1"/>
      <c r="V176" s="1"/>
      <c r="W176" s="1"/>
      <c r="X176" s="1"/>
      <c r="Y176" s="1"/>
      <c r="Z176" s="1"/>
    </row>
    <row r="177" spans="1:26" x14ac:dyDescent="0.2">
      <c r="A177" s="1">
        <v>4</v>
      </c>
      <c r="B177" s="1" t="s">
        <v>3117</v>
      </c>
      <c r="C177" s="1"/>
      <c r="D177" s="1">
        <v>203.08500000000001</v>
      </c>
      <c r="E177" s="1">
        <v>100.298</v>
      </c>
      <c r="F177" s="1">
        <v>102.78700000000001</v>
      </c>
      <c r="G177" s="1"/>
      <c r="H177" s="1"/>
      <c r="I177" s="1"/>
      <c r="J177" s="1"/>
      <c r="K177" s="1"/>
      <c r="L177" s="1"/>
      <c r="M177" s="1"/>
      <c r="N177" s="1"/>
      <c r="O177" s="1"/>
      <c r="P177" s="1"/>
      <c r="Q177" s="1"/>
      <c r="R177" s="1"/>
      <c r="S177" s="1"/>
      <c r="T177" s="1"/>
      <c r="U177" s="1"/>
      <c r="V177" s="1"/>
      <c r="W177" s="1"/>
      <c r="X177" s="1"/>
      <c r="Y177" s="1"/>
      <c r="Z177" s="1"/>
    </row>
    <row r="178" spans="1:26" x14ac:dyDescent="0.2">
      <c r="A178" s="1">
        <v>5</v>
      </c>
      <c r="B178" s="1" t="s">
        <v>3117</v>
      </c>
      <c r="C178" s="1"/>
      <c r="D178" s="1">
        <v>294.53899999999999</v>
      </c>
      <c r="E178" s="1">
        <v>100.298</v>
      </c>
      <c r="F178" s="21">
        <v>194.24100000000001</v>
      </c>
      <c r="G178" s="1"/>
      <c r="H178" s="1"/>
      <c r="I178" s="1"/>
      <c r="J178" s="1"/>
      <c r="K178" s="1"/>
      <c r="L178" s="1"/>
      <c r="M178" s="1"/>
      <c r="N178" s="1"/>
      <c r="O178" s="1"/>
      <c r="P178" s="1"/>
      <c r="Q178" s="1"/>
      <c r="R178" s="1"/>
      <c r="S178" s="1"/>
      <c r="T178" s="1"/>
      <c r="U178" s="1"/>
      <c r="V178" s="1"/>
      <c r="W178" s="1"/>
      <c r="X178" s="1"/>
      <c r="Y178" s="1"/>
      <c r="Z178" s="1"/>
    </row>
    <row r="179" spans="1:26" x14ac:dyDescent="0.2">
      <c r="A179" s="1">
        <v>6</v>
      </c>
      <c r="B179" s="1" t="s">
        <v>3117</v>
      </c>
      <c r="C179" s="1"/>
      <c r="D179" s="1">
        <v>254.12299999999999</v>
      </c>
      <c r="E179" s="1">
        <v>100.298</v>
      </c>
      <c r="F179" s="1">
        <v>153.82499999999999</v>
      </c>
      <c r="G179" s="1"/>
      <c r="H179" s="1"/>
      <c r="I179" s="1"/>
      <c r="J179" s="1"/>
      <c r="K179" s="1"/>
      <c r="L179" s="1"/>
      <c r="M179" s="1"/>
      <c r="N179" s="1"/>
      <c r="O179" s="1"/>
      <c r="P179" s="1"/>
      <c r="Q179" s="1"/>
      <c r="R179" s="1"/>
      <c r="S179" s="1"/>
      <c r="T179" s="1"/>
      <c r="U179" s="1"/>
      <c r="V179" s="1"/>
      <c r="W179" s="1"/>
      <c r="X179" s="1"/>
      <c r="Y179" s="1"/>
      <c r="Z179" s="1"/>
    </row>
    <row r="180" spans="1:26" x14ac:dyDescent="0.2">
      <c r="A180" s="1">
        <v>7</v>
      </c>
      <c r="B180" s="1" t="s">
        <v>3118</v>
      </c>
      <c r="C180" s="1"/>
      <c r="D180" s="1">
        <v>149.35300000000001</v>
      </c>
      <c r="E180" s="1">
        <v>100.298</v>
      </c>
      <c r="F180" s="1">
        <v>49.055</v>
      </c>
      <c r="G180" s="1"/>
      <c r="H180" s="1"/>
      <c r="I180" s="1"/>
      <c r="J180" s="1"/>
      <c r="K180" s="1"/>
      <c r="L180" s="1"/>
      <c r="M180" s="1"/>
      <c r="N180" s="1"/>
      <c r="O180" s="1"/>
      <c r="P180" s="1"/>
      <c r="Q180" s="1"/>
      <c r="R180" s="1"/>
      <c r="S180" s="1"/>
      <c r="T180" s="1"/>
      <c r="U180" s="1"/>
      <c r="V180" s="1"/>
      <c r="W180" s="1"/>
      <c r="X180" s="1"/>
      <c r="Y180" s="1"/>
      <c r="Z180" s="1"/>
    </row>
    <row r="181" spans="1:26" x14ac:dyDescent="0.2">
      <c r="A181" s="1">
        <v>8</v>
      </c>
      <c r="B181" s="1" t="s">
        <v>3118</v>
      </c>
      <c r="C181" s="1"/>
      <c r="D181" s="1">
        <v>173.18100000000001</v>
      </c>
      <c r="E181" s="1">
        <v>100.298</v>
      </c>
      <c r="F181" s="21">
        <v>72.882999999999996</v>
      </c>
      <c r="G181" s="1"/>
      <c r="H181" s="1"/>
      <c r="I181" s="1"/>
      <c r="J181" s="1"/>
      <c r="K181" s="1"/>
      <c r="L181" s="1"/>
      <c r="M181" s="1"/>
      <c r="N181" s="1"/>
      <c r="O181" s="1"/>
      <c r="P181" s="1"/>
      <c r="Q181" s="1"/>
      <c r="R181" s="1"/>
      <c r="S181" s="1"/>
      <c r="T181" s="1"/>
      <c r="U181" s="1"/>
      <c r="V181" s="1"/>
      <c r="W181" s="1"/>
      <c r="X181" s="1"/>
      <c r="Y181" s="1"/>
      <c r="Z181" s="1"/>
    </row>
    <row r="182" spans="1:26" x14ac:dyDescent="0.2">
      <c r="A182" s="1">
        <v>9</v>
      </c>
      <c r="B182" s="1" t="s">
        <v>3118</v>
      </c>
      <c r="C182" s="1"/>
      <c r="D182" s="1">
        <v>116.50700000000001</v>
      </c>
      <c r="E182" s="1">
        <v>100.298</v>
      </c>
      <c r="F182" s="1">
        <v>16.209</v>
      </c>
      <c r="G182" s="1"/>
      <c r="H182" s="1"/>
      <c r="I182" s="1"/>
      <c r="J182" s="1"/>
      <c r="K182" s="1"/>
      <c r="L182" s="1"/>
      <c r="M182" s="1"/>
      <c r="N182" s="1"/>
      <c r="O182" s="1"/>
      <c r="P182" s="1"/>
      <c r="Q182" s="1"/>
      <c r="R182" s="1"/>
      <c r="S182" s="1"/>
      <c r="T182" s="1"/>
      <c r="U182" s="1"/>
      <c r="V182" s="1"/>
      <c r="W182" s="1"/>
      <c r="X182" s="1"/>
      <c r="Y182" s="1"/>
      <c r="Z182" s="1"/>
    </row>
    <row r="183" spans="1:26" x14ac:dyDescent="0.2">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x14ac:dyDescent="0.2">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x14ac:dyDescent="0.2">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x14ac:dyDescent="0.2">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x14ac:dyDescent="0.2">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x14ac:dyDescent="0.2">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x14ac:dyDescent="0.2">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x14ac:dyDescent="0.2">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x14ac:dyDescent="0.2">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x14ac:dyDescent="0.2">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sheetData>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F2D1D5-FA2B-6240-A70C-CCAA29B30A43}">
  <dimension ref="A1:J43"/>
  <sheetViews>
    <sheetView workbookViewId="0">
      <selection activeCell="A3" sqref="A3:K46"/>
    </sheetView>
  </sheetViews>
  <sheetFormatPr baseColWidth="10" defaultRowHeight="16" x14ac:dyDescent="0.2"/>
  <sheetData>
    <row r="1" spans="1:10" x14ac:dyDescent="0.2">
      <c r="A1" s="2" t="s">
        <v>3125</v>
      </c>
    </row>
    <row r="3" spans="1:10" x14ac:dyDescent="0.2">
      <c r="C3" t="s">
        <v>1410</v>
      </c>
      <c r="D3" t="s">
        <v>834</v>
      </c>
      <c r="E3" t="s">
        <v>3126</v>
      </c>
      <c r="F3" t="s">
        <v>1411</v>
      </c>
    </row>
    <row r="4" spans="1:10" x14ac:dyDescent="0.2">
      <c r="A4">
        <v>1</v>
      </c>
      <c r="B4" t="s">
        <v>3127</v>
      </c>
      <c r="C4">
        <v>188.48599999999999</v>
      </c>
      <c r="D4">
        <v>16.111000000000001</v>
      </c>
      <c r="E4">
        <v>2.899</v>
      </c>
      <c r="F4">
        <f>D4-E4</f>
        <v>13.212</v>
      </c>
    </row>
    <row r="5" spans="1:10" x14ac:dyDescent="0.2">
      <c r="A5">
        <v>2</v>
      </c>
      <c r="B5" t="s">
        <v>3128</v>
      </c>
      <c r="C5">
        <v>263.07</v>
      </c>
      <c r="D5">
        <v>67.073999999999998</v>
      </c>
      <c r="E5">
        <v>2.899</v>
      </c>
      <c r="F5">
        <f t="shared" ref="F5:F43" si="0">D5-E5</f>
        <v>64.174999999999997</v>
      </c>
      <c r="I5" t="s">
        <v>702</v>
      </c>
      <c r="J5" t="s">
        <v>267</v>
      </c>
    </row>
    <row r="6" spans="1:10" x14ac:dyDescent="0.2">
      <c r="A6">
        <v>3</v>
      </c>
      <c r="B6" t="s">
        <v>3129</v>
      </c>
      <c r="C6">
        <v>143.54900000000001</v>
      </c>
      <c r="D6">
        <v>34.378999999999998</v>
      </c>
      <c r="E6">
        <v>2.899</v>
      </c>
      <c r="F6">
        <f t="shared" si="0"/>
        <v>31.479999999999997</v>
      </c>
      <c r="I6">
        <v>13.212</v>
      </c>
      <c r="J6">
        <v>18.731999999999999</v>
      </c>
    </row>
    <row r="7" spans="1:10" x14ac:dyDescent="0.2">
      <c r="A7">
        <v>4</v>
      </c>
      <c r="B7" t="s">
        <v>3130</v>
      </c>
      <c r="C7">
        <v>245.48099999999999</v>
      </c>
      <c r="D7">
        <v>18.623000000000001</v>
      </c>
      <c r="E7">
        <v>2.899</v>
      </c>
      <c r="F7">
        <f t="shared" si="0"/>
        <v>15.724</v>
      </c>
      <c r="I7">
        <v>64.174999999999997</v>
      </c>
      <c r="J7">
        <v>11.931000000000001</v>
      </c>
    </row>
    <row r="8" spans="1:10" x14ac:dyDescent="0.2">
      <c r="A8">
        <v>5</v>
      </c>
      <c r="B8" t="s">
        <v>3131</v>
      </c>
      <c r="C8">
        <v>160.19499999999999</v>
      </c>
      <c r="D8">
        <v>113.486</v>
      </c>
      <c r="E8">
        <v>2.899</v>
      </c>
      <c r="F8">
        <f t="shared" si="0"/>
        <v>110.587</v>
      </c>
      <c r="I8">
        <v>31.479999999999997</v>
      </c>
      <c r="J8">
        <v>19.765000000000001</v>
      </c>
    </row>
    <row r="9" spans="1:10" x14ac:dyDescent="0.2">
      <c r="A9">
        <v>6</v>
      </c>
      <c r="B9" t="s">
        <v>3132</v>
      </c>
      <c r="C9">
        <v>104.307</v>
      </c>
      <c r="D9">
        <v>18.161999999999999</v>
      </c>
      <c r="E9">
        <v>2.899</v>
      </c>
      <c r="F9">
        <f t="shared" si="0"/>
        <v>15.262999999999998</v>
      </c>
      <c r="I9">
        <v>15.724</v>
      </c>
      <c r="J9">
        <v>6.5970000000000004</v>
      </c>
    </row>
    <row r="10" spans="1:10" x14ac:dyDescent="0.2">
      <c r="A10">
        <v>7</v>
      </c>
      <c r="B10" t="s">
        <v>3133</v>
      </c>
      <c r="C10">
        <v>42.097999999999999</v>
      </c>
      <c r="D10">
        <v>30.225000000000001</v>
      </c>
      <c r="E10">
        <v>2.899</v>
      </c>
      <c r="F10">
        <f t="shared" si="0"/>
        <v>27.326000000000001</v>
      </c>
      <c r="I10">
        <v>110.587</v>
      </c>
      <c r="J10">
        <v>12.666</v>
      </c>
    </row>
    <row r="11" spans="1:10" x14ac:dyDescent="0.2">
      <c r="A11">
        <v>8</v>
      </c>
      <c r="B11" t="s">
        <v>3134</v>
      </c>
      <c r="C11">
        <v>76.536000000000001</v>
      </c>
      <c r="D11">
        <v>33.686</v>
      </c>
      <c r="E11">
        <v>2.899</v>
      </c>
      <c r="F11">
        <f t="shared" si="0"/>
        <v>30.786999999999999</v>
      </c>
      <c r="I11">
        <v>15.262999999999998</v>
      </c>
      <c r="J11">
        <v>12.863</v>
      </c>
    </row>
    <row r="12" spans="1:10" x14ac:dyDescent="0.2">
      <c r="A12">
        <v>9</v>
      </c>
      <c r="B12" t="s">
        <v>3135</v>
      </c>
      <c r="C12">
        <v>64.334000000000003</v>
      </c>
      <c r="D12">
        <v>20.289000000000001</v>
      </c>
      <c r="E12">
        <v>2.899</v>
      </c>
      <c r="F12">
        <f t="shared" si="0"/>
        <v>17.39</v>
      </c>
      <c r="I12">
        <v>27.326000000000001</v>
      </c>
      <c r="J12">
        <v>7.3709999999999996</v>
      </c>
    </row>
    <row r="13" spans="1:10" x14ac:dyDescent="0.2">
      <c r="A13">
        <v>10</v>
      </c>
      <c r="B13" t="s">
        <v>3136</v>
      </c>
      <c r="C13">
        <v>95.623999999999995</v>
      </c>
      <c r="D13">
        <v>13.058999999999999</v>
      </c>
      <c r="E13">
        <v>2.899</v>
      </c>
      <c r="F13">
        <f t="shared" si="0"/>
        <v>10.16</v>
      </c>
      <c r="I13">
        <v>30.786999999999999</v>
      </c>
      <c r="J13">
        <v>4.58</v>
      </c>
    </row>
    <row r="14" spans="1:10" x14ac:dyDescent="0.2">
      <c r="A14">
        <v>11</v>
      </c>
      <c r="B14" t="s">
        <v>3137</v>
      </c>
      <c r="C14">
        <v>56.29</v>
      </c>
      <c r="D14">
        <v>21.631</v>
      </c>
      <c r="E14">
        <v>2.899</v>
      </c>
      <c r="F14">
        <f t="shared" si="0"/>
        <v>18.731999999999999</v>
      </c>
      <c r="I14">
        <v>17.39</v>
      </c>
      <c r="J14">
        <v>26.004999999999999</v>
      </c>
    </row>
    <row r="15" spans="1:10" x14ac:dyDescent="0.2">
      <c r="A15">
        <v>12</v>
      </c>
      <c r="B15" t="s">
        <v>3138</v>
      </c>
      <c r="C15">
        <v>82.847999999999999</v>
      </c>
      <c r="D15">
        <v>43.13</v>
      </c>
      <c r="E15">
        <v>2.899</v>
      </c>
      <c r="F15">
        <f t="shared" si="0"/>
        <v>40.231000000000002</v>
      </c>
      <c r="I15">
        <v>10.16</v>
      </c>
      <c r="J15">
        <v>13.495999999999999</v>
      </c>
    </row>
    <row r="16" spans="1:10" x14ac:dyDescent="0.2">
      <c r="A16">
        <v>13</v>
      </c>
      <c r="B16" t="s">
        <v>3139</v>
      </c>
      <c r="C16">
        <v>61.143999999999998</v>
      </c>
      <c r="D16">
        <v>14.83</v>
      </c>
      <c r="E16">
        <v>2.899</v>
      </c>
      <c r="F16">
        <f t="shared" si="0"/>
        <v>11.931000000000001</v>
      </c>
      <c r="I16">
        <v>40.231000000000002</v>
      </c>
      <c r="J16">
        <v>10.321999999999999</v>
      </c>
    </row>
    <row r="17" spans="1:10" x14ac:dyDescent="0.2">
      <c r="A17">
        <v>14</v>
      </c>
      <c r="B17" t="s">
        <v>3140</v>
      </c>
      <c r="C17">
        <v>122.46599999999999</v>
      </c>
      <c r="D17">
        <v>22.664000000000001</v>
      </c>
      <c r="E17">
        <v>2.899</v>
      </c>
      <c r="F17">
        <f t="shared" si="0"/>
        <v>19.765000000000001</v>
      </c>
      <c r="I17">
        <v>33.208999999999996</v>
      </c>
      <c r="J17">
        <v>6.8860000000000001</v>
      </c>
    </row>
    <row r="18" spans="1:10" x14ac:dyDescent="0.2">
      <c r="A18">
        <v>15</v>
      </c>
      <c r="B18" t="s">
        <v>3141</v>
      </c>
      <c r="C18">
        <v>108.114</v>
      </c>
      <c r="D18">
        <v>11.366</v>
      </c>
      <c r="E18">
        <v>2.899</v>
      </c>
      <c r="F18">
        <f t="shared" si="0"/>
        <v>8.4669999999999987</v>
      </c>
      <c r="I18">
        <v>14.594999999999999</v>
      </c>
      <c r="J18">
        <v>10.468</v>
      </c>
    </row>
    <row r="19" spans="1:10" x14ac:dyDescent="0.2">
      <c r="A19">
        <v>16</v>
      </c>
      <c r="B19" t="s">
        <v>3142</v>
      </c>
      <c r="C19">
        <v>79.126000000000005</v>
      </c>
      <c r="D19">
        <v>36.107999999999997</v>
      </c>
      <c r="E19">
        <v>2.899</v>
      </c>
      <c r="F19">
        <f t="shared" si="0"/>
        <v>33.208999999999996</v>
      </c>
      <c r="I19">
        <v>11.917000000000002</v>
      </c>
      <c r="J19">
        <v>9.2109999999999985</v>
      </c>
    </row>
    <row r="20" spans="1:10" x14ac:dyDescent="0.2">
      <c r="A20">
        <v>17</v>
      </c>
      <c r="B20" t="s">
        <v>3143</v>
      </c>
      <c r="C20">
        <v>45.246000000000002</v>
      </c>
      <c r="D20">
        <v>17.494</v>
      </c>
      <c r="E20">
        <v>2.899</v>
      </c>
      <c r="F20">
        <f t="shared" si="0"/>
        <v>14.594999999999999</v>
      </c>
      <c r="I20">
        <v>11.823</v>
      </c>
      <c r="J20">
        <v>7.8229999999999995</v>
      </c>
    </row>
    <row r="21" spans="1:10" x14ac:dyDescent="0.2">
      <c r="A21">
        <v>18</v>
      </c>
      <c r="B21" t="s">
        <v>3144</v>
      </c>
      <c r="C21">
        <v>106.107</v>
      </c>
      <c r="D21">
        <v>9.4960000000000004</v>
      </c>
      <c r="E21">
        <v>2.899</v>
      </c>
      <c r="F21">
        <f t="shared" si="0"/>
        <v>6.5970000000000004</v>
      </c>
      <c r="I21">
        <v>30.625</v>
      </c>
      <c r="J21">
        <v>6.2290000000000001</v>
      </c>
    </row>
    <row r="22" spans="1:10" x14ac:dyDescent="0.2">
      <c r="A22">
        <v>19</v>
      </c>
      <c r="B22" t="s">
        <v>3145</v>
      </c>
      <c r="C22">
        <v>249.10599999999999</v>
      </c>
      <c r="D22">
        <v>15.565</v>
      </c>
      <c r="E22">
        <v>2.899</v>
      </c>
      <c r="F22">
        <f t="shared" si="0"/>
        <v>12.666</v>
      </c>
      <c r="I22">
        <v>21.238</v>
      </c>
      <c r="J22">
        <v>6.6670000000000007</v>
      </c>
    </row>
    <row r="23" spans="1:10" x14ac:dyDescent="0.2">
      <c r="A23">
        <v>20</v>
      </c>
      <c r="B23" t="s">
        <v>3146</v>
      </c>
      <c r="C23">
        <v>86.852999999999994</v>
      </c>
      <c r="D23">
        <v>14.816000000000001</v>
      </c>
      <c r="E23">
        <v>2.899</v>
      </c>
      <c r="F23">
        <f t="shared" si="0"/>
        <v>11.917000000000002</v>
      </c>
      <c r="I23">
        <v>16.695</v>
      </c>
      <c r="J23">
        <v>11.201000000000001</v>
      </c>
    </row>
    <row r="24" spans="1:10" x14ac:dyDescent="0.2">
      <c r="A24">
        <v>21</v>
      </c>
      <c r="B24" t="s">
        <v>3147</v>
      </c>
      <c r="C24">
        <v>72.103999999999999</v>
      </c>
      <c r="D24">
        <v>15.762</v>
      </c>
      <c r="E24">
        <v>2.899</v>
      </c>
      <c r="F24">
        <f t="shared" si="0"/>
        <v>12.863</v>
      </c>
      <c r="I24">
        <v>26.481999999999999</v>
      </c>
      <c r="J24">
        <v>5.3270000000000008</v>
      </c>
    </row>
    <row r="25" spans="1:10" x14ac:dyDescent="0.2">
      <c r="A25">
        <v>22</v>
      </c>
      <c r="B25" t="s">
        <v>3148</v>
      </c>
      <c r="C25">
        <v>116.179</v>
      </c>
      <c r="D25">
        <v>14.722</v>
      </c>
      <c r="E25">
        <v>2.899</v>
      </c>
      <c r="F25">
        <f t="shared" si="0"/>
        <v>11.823</v>
      </c>
      <c r="I25">
        <v>21.047000000000001</v>
      </c>
      <c r="J25">
        <v>8.4669999999999987</v>
      </c>
    </row>
    <row r="26" spans="1:10" x14ac:dyDescent="0.2">
      <c r="A26">
        <v>23</v>
      </c>
      <c r="B26" t="s">
        <v>3149</v>
      </c>
      <c r="C26">
        <v>113.741</v>
      </c>
      <c r="D26">
        <v>10.27</v>
      </c>
      <c r="E26">
        <v>2.899</v>
      </c>
      <c r="F26">
        <f t="shared" si="0"/>
        <v>7.3709999999999996</v>
      </c>
    </row>
    <row r="27" spans="1:10" x14ac:dyDescent="0.2">
      <c r="A27">
        <v>24</v>
      </c>
      <c r="B27" t="s">
        <v>3150</v>
      </c>
      <c r="C27">
        <v>115.34699999999999</v>
      </c>
      <c r="D27">
        <v>7.4790000000000001</v>
      </c>
      <c r="E27">
        <v>2.899</v>
      </c>
      <c r="F27">
        <f t="shared" si="0"/>
        <v>4.58</v>
      </c>
    </row>
    <row r="28" spans="1:10" x14ac:dyDescent="0.2">
      <c r="A28">
        <v>25</v>
      </c>
      <c r="B28" t="s">
        <v>3151</v>
      </c>
      <c r="C28">
        <v>70.393000000000001</v>
      </c>
      <c r="D28">
        <v>28.904</v>
      </c>
      <c r="E28">
        <v>2.899</v>
      </c>
      <c r="F28">
        <f t="shared" si="0"/>
        <v>26.004999999999999</v>
      </c>
    </row>
    <row r="29" spans="1:10" x14ac:dyDescent="0.2">
      <c r="A29">
        <v>26</v>
      </c>
      <c r="B29" t="s">
        <v>3152</v>
      </c>
      <c r="C29">
        <v>74.533000000000001</v>
      </c>
      <c r="D29">
        <v>33.524000000000001</v>
      </c>
      <c r="E29">
        <v>2.899</v>
      </c>
      <c r="F29">
        <f t="shared" si="0"/>
        <v>30.625</v>
      </c>
    </row>
    <row r="30" spans="1:10" x14ac:dyDescent="0.2">
      <c r="A30">
        <v>27</v>
      </c>
      <c r="B30" t="s">
        <v>3153</v>
      </c>
      <c r="C30">
        <v>79.653999999999996</v>
      </c>
      <c r="D30">
        <v>16.395</v>
      </c>
      <c r="E30">
        <v>2.899</v>
      </c>
      <c r="F30">
        <f t="shared" si="0"/>
        <v>13.495999999999999</v>
      </c>
    </row>
    <row r="31" spans="1:10" x14ac:dyDescent="0.2">
      <c r="A31">
        <v>28</v>
      </c>
      <c r="B31" t="s">
        <v>3154</v>
      </c>
      <c r="C31">
        <v>55.186999999999998</v>
      </c>
      <c r="D31">
        <v>13.221</v>
      </c>
      <c r="E31">
        <v>2.899</v>
      </c>
      <c r="F31">
        <f t="shared" si="0"/>
        <v>10.321999999999999</v>
      </c>
    </row>
    <row r="32" spans="1:10" x14ac:dyDescent="0.2">
      <c r="A32">
        <v>29</v>
      </c>
      <c r="B32" t="s">
        <v>3155</v>
      </c>
      <c r="C32">
        <v>175.87</v>
      </c>
      <c r="D32">
        <v>24.137</v>
      </c>
      <c r="E32">
        <v>2.899</v>
      </c>
      <c r="F32">
        <f t="shared" si="0"/>
        <v>21.238</v>
      </c>
    </row>
    <row r="33" spans="1:6" x14ac:dyDescent="0.2">
      <c r="A33">
        <v>30</v>
      </c>
      <c r="B33" t="s">
        <v>3156</v>
      </c>
      <c r="C33">
        <v>158.51400000000001</v>
      </c>
      <c r="D33">
        <v>9.7850000000000001</v>
      </c>
      <c r="E33">
        <v>2.899</v>
      </c>
      <c r="F33">
        <f t="shared" si="0"/>
        <v>6.8860000000000001</v>
      </c>
    </row>
    <row r="34" spans="1:6" x14ac:dyDescent="0.2">
      <c r="A34">
        <v>31</v>
      </c>
      <c r="B34" t="s">
        <v>3157</v>
      </c>
      <c r="C34">
        <v>56.847000000000001</v>
      </c>
      <c r="D34">
        <v>13.367000000000001</v>
      </c>
      <c r="E34">
        <v>2.899</v>
      </c>
      <c r="F34">
        <f t="shared" si="0"/>
        <v>10.468</v>
      </c>
    </row>
    <row r="35" spans="1:6" x14ac:dyDescent="0.2">
      <c r="A35">
        <v>32</v>
      </c>
      <c r="B35" t="s">
        <v>3158</v>
      </c>
      <c r="C35">
        <v>201.79</v>
      </c>
      <c r="D35">
        <v>19.594000000000001</v>
      </c>
      <c r="E35">
        <v>2.899</v>
      </c>
      <c r="F35">
        <f t="shared" si="0"/>
        <v>16.695</v>
      </c>
    </row>
    <row r="36" spans="1:6" x14ac:dyDescent="0.2">
      <c r="A36">
        <v>33</v>
      </c>
      <c r="B36" t="s">
        <v>3159</v>
      </c>
      <c r="C36">
        <v>131.774</v>
      </c>
      <c r="D36">
        <v>12.11</v>
      </c>
      <c r="E36">
        <v>2.899</v>
      </c>
      <c r="F36">
        <f t="shared" si="0"/>
        <v>9.2109999999999985</v>
      </c>
    </row>
    <row r="37" spans="1:6" x14ac:dyDescent="0.2">
      <c r="A37">
        <v>34</v>
      </c>
      <c r="B37" t="s">
        <v>3160</v>
      </c>
      <c r="C37">
        <v>259.322</v>
      </c>
      <c r="D37">
        <v>29.381</v>
      </c>
      <c r="E37">
        <v>2.899</v>
      </c>
      <c r="F37">
        <f t="shared" si="0"/>
        <v>26.481999999999999</v>
      </c>
    </row>
    <row r="38" spans="1:6" x14ac:dyDescent="0.2">
      <c r="A38">
        <v>35</v>
      </c>
      <c r="B38" t="s">
        <v>3161</v>
      </c>
      <c r="C38">
        <v>110.80500000000001</v>
      </c>
      <c r="D38">
        <v>10.722</v>
      </c>
      <c r="E38">
        <v>2.899</v>
      </c>
      <c r="F38">
        <f t="shared" si="0"/>
        <v>7.8229999999999995</v>
      </c>
    </row>
    <row r="39" spans="1:6" x14ac:dyDescent="0.2">
      <c r="A39">
        <v>36</v>
      </c>
      <c r="B39" t="s">
        <v>3162</v>
      </c>
      <c r="C39">
        <v>81.816999999999993</v>
      </c>
      <c r="D39">
        <v>9.1280000000000001</v>
      </c>
      <c r="E39">
        <v>2.899</v>
      </c>
      <c r="F39">
        <f t="shared" si="0"/>
        <v>6.2290000000000001</v>
      </c>
    </row>
    <row r="40" spans="1:6" x14ac:dyDescent="0.2">
      <c r="A40">
        <v>37</v>
      </c>
      <c r="B40" t="s">
        <v>3163</v>
      </c>
      <c r="C40">
        <v>103.935</v>
      </c>
      <c r="D40">
        <v>9.5660000000000007</v>
      </c>
      <c r="E40">
        <v>2.899</v>
      </c>
      <c r="F40">
        <f t="shared" si="0"/>
        <v>6.6670000000000007</v>
      </c>
    </row>
    <row r="41" spans="1:6" x14ac:dyDescent="0.2">
      <c r="A41">
        <v>38</v>
      </c>
      <c r="B41" t="s">
        <v>3164</v>
      </c>
      <c r="C41">
        <v>227.77799999999999</v>
      </c>
      <c r="D41">
        <v>23.946000000000002</v>
      </c>
      <c r="E41">
        <v>2.899</v>
      </c>
      <c r="F41">
        <f t="shared" si="0"/>
        <v>21.047000000000001</v>
      </c>
    </row>
    <row r="42" spans="1:6" x14ac:dyDescent="0.2">
      <c r="A42">
        <v>39</v>
      </c>
      <c r="B42" t="s">
        <v>3165</v>
      </c>
      <c r="C42">
        <v>90.968000000000004</v>
      </c>
      <c r="D42">
        <v>14.1</v>
      </c>
      <c r="E42">
        <v>2.899</v>
      </c>
      <c r="F42">
        <f t="shared" si="0"/>
        <v>11.201000000000001</v>
      </c>
    </row>
    <row r="43" spans="1:6" x14ac:dyDescent="0.2">
      <c r="A43">
        <v>40</v>
      </c>
      <c r="B43" t="s">
        <v>3166</v>
      </c>
      <c r="C43">
        <v>83.613</v>
      </c>
      <c r="D43">
        <v>8.2260000000000009</v>
      </c>
      <c r="E43">
        <v>2.899</v>
      </c>
      <c r="F43">
        <f t="shared" si="0"/>
        <v>5.3270000000000008</v>
      </c>
    </row>
  </sheetData>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58E59-08D2-3340-9385-B9759B01DBA7}">
  <dimension ref="A1:D28"/>
  <sheetViews>
    <sheetView workbookViewId="0">
      <selection activeCell="M20" sqref="M20"/>
    </sheetView>
  </sheetViews>
  <sheetFormatPr baseColWidth="10" defaultRowHeight="16" x14ac:dyDescent="0.2"/>
  <sheetData>
    <row r="1" spans="1:4" x14ac:dyDescent="0.2">
      <c r="A1" s="2" t="s">
        <v>3167</v>
      </c>
    </row>
    <row r="4" spans="1:4" x14ac:dyDescent="0.2">
      <c r="A4" t="s">
        <v>3168</v>
      </c>
      <c r="B4" t="s">
        <v>3169</v>
      </c>
      <c r="C4" t="s">
        <v>3170</v>
      </c>
      <c r="D4" t="s">
        <v>3171</v>
      </c>
    </row>
    <row r="5" spans="1:4" x14ac:dyDescent="0.2">
      <c r="A5">
        <v>2</v>
      </c>
      <c r="B5">
        <v>0</v>
      </c>
      <c r="C5">
        <v>0</v>
      </c>
      <c r="D5">
        <v>2</v>
      </c>
    </row>
    <row r="6" spans="1:4" x14ac:dyDescent="0.2">
      <c r="A6">
        <v>0</v>
      </c>
      <c r="B6">
        <v>0</v>
      </c>
      <c r="C6">
        <v>0</v>
      </c>
      <c r="D6">
        <v>0</v>
      </c>
    </row>
    <row r="7" spans="1:4" x14ac:dyDescent="0.2">
      <c r="A7">
        <v>1</v>
      </c>
      <c r="B7">
        <v>0</v>
      </c>
      <c r="C7">
        <v>1</v>
      </c>
      <c r="D7">
        <v>0</v>
      </c>
    </row>
    <row r="8" spans="1:4" x14ac:dyDescent="0.2">
      <c r="A8">
        <v>2</v>
      </c>
      <c r="B8">
        <v>1</v>
      </c>
      <c r="C8">
        <v>0</v>
      </c>
      <c r="D8">
        <v>1</v>
      </c>
    </row>
    <row r="9" spans="1:4" x14ac:dyDescent="0.2">
      <c r="A9">
        <v>1</v>
      </c>
      <c r="B9">
        <v>1</v>
      </c>
      <c r="C9">
        <v>0</v>
      </c>
      <c r="D9">
        <v>0</v>
      </c>
    </row>
    <row r="10" spans="1:4" x14ac:dyDescent="0.2">
      <c r="A10">
        <v>1</v>
      </c>
      <c r="B10">
        <v>1</v>
      </c>
      <c r="C10">
        <v>0</v>
      </c>
      <c r="D10">
        <v>0</v>
      </c>
    </row>
    <row r="11" spans="1:4" x14ac:dyDescent="0.2">
      <c r="A11">
        <v>5</v>
      </c>
      <c r="B11">
        <v>5</v>
      </c>
      <c r="C11">
        <v>0</v>
      </c>
      <c r="D11">
        <v>0</v>
      </c>
    </row>
    <row r="12" spans="1:4" x14ac:dyDescent="0.2">
      <c r="A12">
        <v>0</v>
      </c>
      <c r="B12">
        <v>0</v>
      </c>
      <c r="C12">
        <v>0</v>
      </c>
      <c r="D12">
        <v>0</v>
      </c>
    </row>
    <row r="13" spans="1:4" x14ac:dyDescent="0.2">
      <c r="A13">
        <v>0</v>
      </c>
      <c r="B13">
        <v>0</v>
      </c>
      <c r="C13">
        <v>0</v>
      </c>
      <c r="D13">
        <v>0</v>
      </c>
    </row>
    <row r="14" spans="1:4" x14ac:dyDescent="0.2">
      <c r="A14">
        <v>3</v>
      </c>
      <c r="B14">
        <v>2</v>
      </c>
      <c r="C14">
        <v>0</v>
      </c>
      <c r="D14">
        <v>1</v>
      </c>
    </row>
    <row r="15" spans="1:4" x14ac:dyDescent="0.2">
      <c r="A15">
        <v>0</v>
      </c>
      <c r="B15">
        <v>0</v>
      </c>
      <c r="C15">
        <v>0</v>
      </c>
      <c r="D15">
        <v>0</v>
      </c>
    </row>
    <row r="16" spans="1:4" x14ac:dyDescent="0.2">
      <c r="A16">
        <v>1</v>
      </c>
      <c r="B16">
        <v>1</v>
      </c>
      <c r="C16">
        <v>0</v>
      </c>
      <c r="D16">
        <v>0</v>
      </c>
    </row>
    <row r="17" spans="1:4" x14ac:dyDescent="0.2">
      <c r="A17">
        <v>1</v>
      </c>
      <c r="B17">
        <v>0</v>
      </c>
      <c r="C17">
        <v>0</v>
      </c>
      <c r="D17">
        <v>1</v>
      </c>
    </row>
    <row r="18" spans="1:4" x14ac:dyDescent="0.2">
      <c r="A18">
        <v>3</v>
      </c>
      <c r="B18">
        <v>1</v>
      </c>
      <c r="C18">
        <v>0</v>
      </c>
      <c r="D18">
        <v>2</v>
      </c>
    </row>
    <row r="19" spans="1:4" x14ac:dyDescent="0.2">
      <c r="A19">
        <v>0</v>
      </c>
      <c r="B19">
        <v>0</v>
      </c>
      <c r="C19">
        <v>0</v>
      </c>
      <c r="D19">
        <v>0</v>
      </c>
    </row>
    <row r="20" spans="1:4" x14ac:dyDescent="0.2">
      <c r="A20">
        <v>1</v>
      </c>
      <c r="B20">
        <v>1</v>
      </c>
      <c r="C20">
        <v>0</v>
      </c>
      <c r="D20">
        <v>0</v>
      </c>
    </row>
    <row r="21" spans="1:4" x14ac:dyDescent="0.2">
      <c r="A21">
        <v>1</v>
      </c>
      <c r="B21">
        <v>0</v>
      </c>
      <c r="C21">
        <v>0</v>
      </c>
      <c r="D21">
        <v>1</v>
      </c>
    </row>
    <row r="22" spans="1:4" x14ac:dyDescent="0.2">
      <c r="A22">
        <v>0</v>
      </c>
      <c r="B22">
        <v>0</v>
      </c>
      <c r="C22">
        <v>0</v>
      </c>
      <c r="D22">
        <v>0</v>
      </c>
    </row>
    <row r="23" spans="1:4" x14ac:dyDescent="0.2">
      <c r="A23">
        <v>3</v>
      </c>
      <c r="B23">
        <v>2</v>
      </c>
      <c r="C23">
        <v>0</v>
      </c>
      <c r="D23">
        <v>1</v>
      </c>
    </row>
    <row r="24" spans="1:4" x14ac:dyDescent="0.2">
      <c r="A24">
        <v>0</v>
      </c>
      <c r="B24">
        <v>0</v>
      </c>
      <c r="C24">
        <v>0</v>
      </c>
      <c r="D24">
        <v>0</v>
      </c>
    </row>
    <row r="25" spans="1:4" x14ac:dyDescent="0.2">
      <c r="A25">
        <v>0</v>
      </c>
      <c r="B25">
        <v>0</v>
      </c>
      <c r="C25">
        <v>0</v>
      </c>
      <c r="D25">
        <v>0</v>
      </c>
    </row>
    <row r="28" spans="1:4" x14ac:dyDescent="0.2">
      <c r="A28">
        <f>AVERAGE(A5:A25)</f>
        <v>1.1904761904761905</v>
      </c>
      <c r="B28">
        <f>AVERAGE(B5:B25)</f>
        <v>0.7142857142857143</v>
      </c>
      <c r="C28">
        <f>AVERAGE(C5:C25)</f>
        <v>4.7619047619047616E-2</v>
      </c>
      <c r="D28">
        <f>AVERAGE(D5:D25)</f>
        <v>0.42857142857142855</v>
      </c>
    </row>
  </sheetData>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5CA275-6944-4347-9E2B-1C231BEAF654}">
  <dimension ref="A1:K123"/>
  <sheetViews>
    <sheetView workbookViewId="0">
      <selection activeCell="P22" sqref="P22"/>
    </sheetView>
  </sheetViews>
  <sheetFormatPr baseColWidth="10" defaultRowHeight="16" x14ac:dyDescent="0.2"/>
  <sheetData>
    <row r="1" spans="1:10" x14ac:dyDescent="0.2">
      <c r="A1" s="2" t="s">
        <v>3172</v>
      </c>
    </row>
    <row r="4" spans="1:10" x14ac:dyDescent="0.2">
      <c r="A4" s="13" t="s">
        <v>3173</v>
      </c>
      <c r="B4" s="13" t="s">
        <v>3174</v>
      </c>
      <c r="C4" s="13" t="s">
        <v>3175</v>
      </c>
    </row>
    <row r="5" spans="1:10" x14ac:dyDescent="0.2">
      <c r="A5" s="22" t="s">
        <v>3176</v>
      </c>
      <c r="B5" s="22" t="s">
        <v>3177</v>
      </c>
      <c r="C5" s="22" t="s">
        <v>3178</v>
      </c>
      <c r="E5" s="25" t="s">
        <v>3179</v>
      </c>
      <c r="F5" s="25"/>
      <c r="G5" s="25"/>
      <c r="H5" s="25" t="s">
        <v>3180</v>
      </c>
      <c r="I5" s="25"/>
      <c r="J5" s="25"/>
    </row>
    <row r="6" spans="1:10" x14ac:dyDescent="0.2">
      <c r="A6" s="10" t="s">
        <v>3181</v>
      </c>
      <c r="B6" s="10" t="s">
        <v>3177</v>
      </c>
      <c r="C6" s="10" t="s">
        <v>3179</v>
      </c>
      <c r="E6" t="s">
        <v>3182</v>
      </c>
      <c r="F6" t="s">
        <v>3183</v>
      </c>
      <c r="G6" t="s">
        <v>3184</v>
      </c>
      <c r="H6" t="s">
        <v>3182</v>
      </c>
      <c r="I6" t="s">
        <v>3183</v>
      </c>
      <c r="J6" t="s">
        <v>3184</v>
      </c>
    </row>
    <row r="7" spans="1:10" x14ac:dyDescent="0.2">
      <c r="A7" s="13" t="s">
        <v>3185</v>
      </c>
      <c r="B7" s="13" t="s">
        <v>3177</v>
      </c>
      <c r="C7" s="13" t="s">
        <v>3175</v>
      </c>
      <c r="E7">
        <v>1</v>
      </c>
      <c r="F7">
        <v>1</v>
      </c>
      <c r="G7">
        <v>1</v>
      </c>
      <c r="H7">
        <v>1</v>
      </c>
      <c r="I7">
        <v>1</v>
      </c>
      <c r="J7">
        <v>1</v>
      </c>
    </row>
    <row r="8" spans="1:10" x14ac:dyDescent="0.2">
      <c r="A8" s="10" t="s">
        <v>3186</v>
      </c>
      <c r="B8" s="10" t="s">
        <v>3174</v>
      </c>
      <c r="C8" s="10" t="s">
        <v>3179</v>
      </c>
      <c r="E8">
        <v>1</v>
      </c>
      <c r="F8">
        <v>1</v>
      </c>
      <c r="H8">
        <v>1</v>
      </c>
      <c r="I8">
        <v>1</v>
      </c>
      <c r="J8">
        <v>1</v>
      </c>
    </row>
    <row r="9" spans="1:10" x14ac:dyDescent="0.2">
      <c r="A9" s="20" t="s">
        <v>3187</v>
      </c>
      <c r="B9" s="20" t="s">
        <v>3174</v>
      </c>
      <c r="C9" s="20" t="s">
        <v>3180</v>
      </c>
      <c r="E9">
        <v>1</v>
      </c>
      <c r="F9">
        <v>1</v>
      </c>
      <c r="H9">
        <v>1</v>
      </c>
      <c r="I9">
        <v>1</v>
      </c>
      <c r="J9">
        <v>1</v>
      </c>
    </row>
    <row r="10" spans="1:10" x14ac:dyDescent="0.2">
      <c r="A10" s="20" t="s">
        <v>3188</v>
      </c>
      <c r="B10" s="20" t="s">
        <v>3174</v>
      </c>
      <c r="C10" s="20" t="s">
        <v>3180</v>
      </c>
      <c r="E10">
        <v>1</v>
      </c>
      <c r="F10">
        <v>1</v>
      </c>
      <c r="H10">
        <v>1</v>
      </c>
      <c r="I10">
        <v>1</v>
      </c>
      <c r="J10">
        <v>1</v>
      </c>
    </row>
    <row r="11" spans="1:10" x14ac:dyDescent="0.2">
      <c r="A11" s="23" t="s">
        <v>3189</v>
      </c>
      <c r="B11" s="23" t="s">
        <v>3174</v>
      </c>
      <c r="C11" s="23" t="s">
        <v>3190</v>
      </c>
      <c r="E11">
        <v>1</v>
      </c>
      <c r="F11">
        <v>1</v>
      </c>
      <c r="H11">
        <v>1</v>
      </c>
    </row>
    <row r="12" spans="1:10" x14ac:dyDescent="0.2">
      <c r="A12" s="13" t="s">
        <v>3191</v>
      </c>
      <c r="B12" s="13" t="s">
        <v>3177</v>
      </c>
      <c r="C12" s="13" t="s">
        <v>3175</v>
      </c>
      <c r="E12">
        <v>1</v>
      </c>
      <c r="F12">
        <v>1</v>
      </c>
      <c r="H12">
        <v>1</v>
      </c>
    </row>
    <row r="13" spans="1:10" x14ac:dyDescent="0.2">
      <c r="A13" s="20" t="s">
        <v>3192</v>
      </c>
      <c r="B13" s="20" t="s">
        <v>3193</v>
      </c>
      <c r="C13" s="20" t="s">
        <v>3180</v>
      </c>
      <c r="E13">
        <v>1</v>
      </c>
      <c r="F13">
        <v>1</v>
      </c>
      <c r="H13">
        <v>1</v>
      </c>
    </row>
    <row r="14" spans="1:10" x14ac:dyDescent="0.2">
      <c r="A14" s="10" t="s">
        <v>3194</v>
      </c>
      <c r="B14" s="10" t="s">
        <v>3177</v>
      </c>
      <c r="C14" s="10" t="s">
        <v>3179</v>
      </c>
      <c r="F14">
        <v>1</v>
      </c>
      <c r="H14">
        <v>1</v>
      </c>
    </row>
    <row r="15" spans="1:10" x14ac:dyDescent="0.2">
      <c r="A15" s="20" t="s">
        <v>3195</v>
      </c>
      <c r="B15" s="20" t="s">
        <v>3193</v>
      </c>
      <c r="C15" s="20" t="s">
        <v>3180</v>
      </c>
      <c r="F15">
        <v>1</v>
      </c>
      <c r="H15">
        <v>1</v>
      </c>
    </row>
    <row r="16" spans="1:10" x14ac:dyDescent="0.2">
      <c r="A16" s="20" t="s">
        <v>431</v>
      </c>
      <c r="B16" s="20" t="s">
        <v>3174</v>
      </c>
      <c r="C16" s="20" t="s">
        <v>3180</v>
      </c>
      <c r="F16">
        <v>1</v>
      </c>
      <c r="H16">
        <v>1</v>
      </c>
    </row>
    <row r="17" spans="1:11" x14ac:dyDescent="0.2">
      <c r="A17" s="23" t="s">
        <v>3196</v>
      </c>
      <c r="B17" s="23" t="s">
        <v>3174</v>
      </c>
      <c r="C17" s="23" t="s">
        <v>3190</v>
      </c>
      <c r="F17">
        <v>1</v>
      </c>
      <c r="H17">
        <v>1</v>
      </c>
    </row>
    <row r="18" spans="1:11" x14ac:dyDescent="0.2">
      <c r="A18" s="23" t="s">
        <v>3197</v>
      </c>
      <c r="B18" s="23" t="s">
        <v>3174</v>
      </c>
      <c r="C18" s="23" t="s">
        <v>3190</v>
      </c>
      <c r="F18">
        <v>1</v>
      </c>
      <c r="H18">
        <v>1</v>
      </c>
    </row>
    <row r="19" spans="1:11" x14ac:dyDescent="0.2">
      <c r="A19" s="10" t="s">
        <v>3198</v>
      </c>
      <c r="B19" s="10" t="s">
        <v>3174</v>
      </c>
      <c r="C19" s="10" t="s">
        <v>3179</v>
      </c>
    </row>
    <row r="20" spans="1:11" x14ac:dyDescent="0.2">
      <c r="A20" s="23" t="s">
        <v>3199</v>
      </c>
      <c r="B20" s="23" t="s">
        <v>3174</v>
      </c>
      <c r="C20" s="23" t="s">
        <v>3190</v>
      </c>
      <c r="E20">
        <f>SUM(E7:E19)</f>
        <v>7</v>
      </c>
      <c r="F20">
        <f t="shared" ref="F20:J20" si="0">SUM(F7:F19)</f>
        <v>12</v>
      </c>
      <c r="G20">
        <f t="shared" si="0"/>
        <v>1</v>
      </c>
      <c r="H20">
        <f t="shared" si="0"/>
        <v>12</v>
      </c>
      <c r="I20">
        <f t="shared" si="0"/>
        <v>4</v>
      </c>
      <c r="J20">
        <f t="shared" si="0"/>
        <v>4</v>
      </c>
      <c r="K20" t="s">
        <v>2061</v>
      </c>
    </row>
    <row r="21" spans="1:11" x14ac:dyDescent="0.2">
      <c r="A21" s="23" t="s">
        <v>3200</v>
      </c>
      <c r="B21" s="23" t="s">
        <v>3174</v>
      </c>
      <c r="C21" s="23" t="s">
        <v>3190</v>
      </c>
      <c r="E21">
        <f>(E20/20)*100</f>
        <v>35</v>
      </c>
      <c r="F21">
        <f t="shared" ref="F21:J21" si="1">(F20/20)*100</f>
        <v>60</v>
      </c>
      <c r="G21">
        <f t="shared" si="1"/>
        <v>5</v>
      </c>
      <c r="H21">
        <f t="shared" si="1"/>
        <v>60</v>
      </c>
      <c r="I21">
        <f t="shared" si="1"/>
        <v>20</v>
      </c>
      <c r="J21">
        <f t="shared" si="1"/>
        <v>20</v>
      </c>
      <c r="K21" t="s">
        <v>2062</v>
      </c>
    </row>
    <row r="22" spans="1:11" x14ac:dyDescent="0.2">
      <c r="A22" s="13" t="s">
        <v>3201</v>
      </c>
      <c r="B22" s="13" t="s">
        <v>3177</v>
      </c>
      <c r="C22" s="13" t="s">
        <v>3175</v>
      </c>
    </row>
    <row r="23" spans="1:11" x14ac:dyDescent="0.2">
      <c r="A23" s="10" t="s">
        <v>3202</v>
      </c>
      <c r="B23" s="10" t="s">
        <v>3177</v>
      </c>
      <c r="C23" s="10" t="s">
        <v>3179</v>
      </c>
    </row>
    <row r="24" spans="1:11" x14ac:dyDescent="0.2">
      <c r="A24" s="20" t="s">
        <v>3203</v>
      </c>
      <c r="B24" s="20" t="s">
        <v>3193</v>
      </c>
      <c r="C24" s="20" t="s">
        <v>3180</v>
      </c>
    </row>
    <row r="25" spans="1:11" x14ac:dyDescent="0.2">
      <c r="A25" s="22" t="s">
        <v>3204</v>
      </c>
      <c r="B25" s="22" t="s">
        <v>3193</v>
      </c>
      <c r="C25" s="22" t="s">
        <v>3178</v>
      </c>
    </row>
    <row r="26" spans="1:11" x14ac:dyDescent="0.2">
      <c r="A26" s="10" t="s">
        <v>3205</v>
      </c>
      <c r="B26" s="10" t="s">
        <v>3177</v>
      </c>
      <c r="C26" s="10" t="s">
        <v>3179</v>
      </c>
      <c r="E26" s="25" t="s">
        <v>3178</v>
      </c>
      <c r="F26" s="25"/>
      <c r="G26" s="25"/>
      <c r="H26" s="25" t="s">
        <v>3206</v>
      </c>
      <c r="I26" s="25"/>
      <c r="J26" s="25"/>
    </row>
    <row r="27" spans="1:11" x14ac:dyDescent="0.2">
      <c r="A27" s="23" t="s">
        <v>3207</v>
      </c>
      <c r="B27" s="23" t="s">
        <v>3174</v>
      </c>
      <c r="C27" s="23" t="s">
        <v>3190</v>
      </c>
      <c r="E27" t="s">
        <v>3182</v>
      </c>
      <c r="F27" t="s">
        <v>3183</v>
      </c>
      <c r="G27" t="s">
        <v>3184</v>
      </c>
      <c r="H27" t="s">
        <v>3182</v>
      </c>
      <c r="I27" t="s">
        <v>3183</v>
      </c>
      <c r="J27" t="s">
        <v>3184</v>
      </c>
    </row>
    <row r="28" spans="1:11" x14ac:dyDescent="0.2">
      <c r="A28" s="20" t="s">
        <v>3208</v>
      </c>
      <c r="B28" s="20" t="s">
        <v>3174</v>
      </c>
      <c r="C28" s="20" t="s">
        <v>3180</v>
      </c>
      <c r="E28">
        <v>1</v>
      </c>
      <c r="F28">
        <v>1</v>
      </c>
      <c r="G28">
        <v>1</v>
      </c>
      <c r="H28">
        <v>1</v>
      </c>
      <c r="I28">
        <v>1</v>
      </c>
      <c r="J28">
        <v>1</v>
      </c>
    </row>
    <row r="29" spans="1:11" x14ac:dyDescent="0.2">
      <c r="A29" s="20" t="s">
        <v>3209</v>
      </c>
      <c r="B29" s="20" t="s">
        <v>3177</v>
      </c>
      <c r="C29" s="20" t="s">
        <v>3180</v>
      </c>
      <c r="E29">
        <v>1</v>
      </c>
      <c r="F29">
        <v>1</v>
      </c>
      <c r="H29">
        <v>1</v>
      </c>
      <c r="I29">
        <v>1</v>
      </c>
      <c r="J29">
        <v>1</v>
      </c>
    </row>
    <row r="30" spans="1:11" x14ac:dyDescent="0.2">
      <c r="A30" s="13" t="s">
        <v>3210</v>
      </c>
      <c r="B30" s="13" t="s">
        <v>3174</v>
      </c>
      <c r="C30" s="13" t="s">
        <v>3175</v>
      </c>
      <c r="E30">
        <v>1</v>
      </c>
      <c r="F30">
        <v>1</v>
      </c>
      <c r="H30">
        <v>1</v>
      </c>
      <c r="I30">
        <v>1</v>
      </c>
    </row>
    <row r="31" spans="1:11" x14ac:dyDescent="0.2">
      <c r="A31" s="10" t="s">
        <v>3211</v>
      </c>
      <c r="B31" s="10" t="s">
        <v>3177</v>
      </c>
      <c r="C31" s="10" t="s">
        <v>3179</v>
      </c>
      <c r="E31">
        <v>1</v>
      </c>
      <c r="F31">
        <v>1</v>
      </c>
      <c r="H31">
        <v>1</v>
      </c>
      <c r="I31">
        <v>1</v>
      </c>
    </row>
    <row r="32" spans="1:11" x14ac:dyDescent="0.2">
      <c r="A32" s="22" t="s">
        <v>3212</v>
      </c>
      <c r="B32" s="22" t="s">
        <v>3174</v>
      </c>
      <c r="C32" s="22" t="s">
        <v>3178</v>
      </c>
      <c r="E32">
        <v>1</v>
      </c>
      <c r="F32">
        <v>1</v>
      </c>
      <c r="H32">
        <v>1</v>
      </c>
      <c r="I32">
        <v>1</v>
      </c>
    </row>
    <row r="33" spans="1:10" x14ac:dyDescent="0.2">
      <c r="A33" s="24" t="s">
        <v>3213</v>
      </c>
      <c r="B33" s="24" t="s">
        <v>3174</v>
      </c>
      <c r="C33" s="24" t="s">
        <v>3206</v>
      </c>
      <c r="E33">
        <v>1</v>
      </c>
      <c r="F33">
        <v>1</v>
      </c>
      <c r="H33">
        <v>1</v>
      </c>
      <c r="I33">
        <v>1</v>
      </c>
    </row>
    <row r="34" spans="1:10" x14ac:dyDescent="0.2">
      <c r="A34" s="10" t="s">
        <v>3214</v>
      </c>
      <c r="B34" s="10" t="s">
        <v>3177</v>
      </c>
      <c r="C34" s="10" t="s">
        <v>3179</v>
      </c>
      <c r="E34">
        <v>1</v>
      </c>
      <c r="F34">
        <v>1</v>
      </c>
      <c r="H34">
        <v>1</v>
      </c>
      <c r="I34">
        <v>1</v>
      </c>
    </row>
    <row r="35" spans="1:10" x14ac:dyDescent="0.2">
      <c r="A35" s="22" t="s">
        <v>3215</v>
      </c>
      <c r="B35" s="22" t="s">
        <v>3177</v>
      </c>
      <c r="C35" s="22" t="s">
        <v>3178</v>
      </c>
      <c r="E35">
        <v>1</v>
      </c>
      <c r="F35">
        <v>1</v>
      </c>
      <c r="H35">
        <v>1</v>
      </c>
      <c r="I35">
        <v>1</v>
      </c>
    </row>
    <row r="36" spans="1:10" x14ac:dyDescent="0.2">
      <c r="A36" s="24" t="s">
        <v>3216</v>
      </c>
      <c r="B36" s="24" t="s">
        <v>3174</v>
      </c>
      <c r="C36" s="24" t="s">
        <v>3206</v>
      </c>
      <c r="F36">
        <v>1</v>
      </c>
      <c r="H36">
        <v>1</v>
      </c>
      <c r="I36">
        <v>1</v>
      </c>
    </row>
    <row r="37" spans="1:10" x14ac:dyDescent="0.2">
      <c r="A37" s="13" t="s">
        <v>3217</v>
      </c>
      <c r="B37" s="13" t="s">
        <v>3174</v>
      </c>
      <c r="C37" s="13" t="s">
        <v>3175</v>
      </c>
      <c r="F37">
        <v>1</v>
      </c>
    </row>
    <row r="38" spans="1:10" x14ac:dyDescent="0.2">
      <c r="A38" s="23" t="s">
        <v>3218</v>
      </c>
      <c r="B38" s="23" t="s">
        <v>3174</v>
      </c>
      <c r="C38" s="23" t="s">
        <v>3190</v>
      </c>
      <c r="F38">
        <v>1</v>
      </c>
    </row>
    <row r="39" spans="1:10" x14ac:dyDescent="0.2">
      <c r="A39" s="20" t="s">
        <v>3219</v>
      </c>
      <c r="B39" s="20" t="s">
        <v>3174</v>
      </c>
      <c r="C39" s="20" t="s">
        <v>3180</v>
      </c>
    </row>
    <row r="40" spans="1:10" x14ac:dyDescent="0.2">
      <c r="A40" s="23" t="s">
        <v>3220</v>
      </c>
      <c r="B40" s="23" t="s">
        <v>3174</v>
      </c>
      <c r="C40" s="23" t="s">
        <v>3190</v>
      </c>
      <c r="E40">
        <f>SUM(E28:E39)</f>
        <v>8</v>
      </c>
      <c r="F40">
        <f t="shared" ref="F40:J40" si="2">SUM(F28:F39)</f>
        <v>11</v>
      </c>
      <c r="G40">
        <f t="shared" si="2"/>
        <v>1</v>
      </c>
      <c r="H40">
        <f t="shared" si="2"/>
        <v>9</v>
      </c>
      <c r="I40">
        <f t="shared" si="2"/>
        <v>9</v>
      </c>
      <c r="J40">
        <f t="shared" si="2"/>
        <v>2</v>
      </c>
    </row>
    <row r="41" spans="1:10" x14ac:dyDescent="0.2">
      <c r="A41" s="10" t="s">
        <v>3221</v>
      </c>
      <c r="B41" s="10" t="s">
        <v>3174</v>
      </c>
      <c r="C41" s="10" t="s">
        <v>3179</v>
      </c>
      <c r="E41">
        <f>(E40/20)*100</f>
        <v>40</v>
      </c>
      <c r="F41">
        <f t="shared" ref="F41:J41" si="3">(F40/20)*100</f>
        <v>55.000000000000007</v>
      </c>
      <c r="G41">
        <f t="shared" si="3"/>
        <v>5</v>
      </c>
      <c r="H41">
        <f t="shared" si="3"/>
        <v>45</v>
      </c>
      <c r="I41">
        <f t="shared" si="3"/>
        <v>45</v>
      </c>
      <c r="J41">
        <f t="shared" si="3"/>
        <v>10</v>
      </c>
    </row>
    <row r="42" spans="1:10" x14ac:dyDescent="0.2">
      <c r="A42" s="22" t="s">
        <v>3222</v>
      </c>
      <c r="B42" s="22" t="s">
        <v>3174</v>
      </c>
      <c r="C42" s="22" t="s">
        <v>3178</v>
      </c>
    </row>
    <row r="43" spans="1:10" x14ac:dyDescent="0.2">
      <c r="A43" s="20" t="s">
        <v>3223</v>
      </c>
      <c r="B43" s="20" t="s">
        <v>3174</v>
      </c>
      <c r="C43" s="20" t="s">
        <v>3180</v>
      </c>
    </row>
    <row r="44" spans="1:10" x14ac:dyDescent="0.2">
      <c r="A44" s="13" t="s">
        <v>3224</v>
      </c>
      <c r="B44" s="13" t="s">
        <v>3174</v>
      </c>
      <c r="C44" s="13" t="s">
        <v>3175</v>
      </c>
    </row>
    <row r="45" spans="1:10" x14ac:dyDescent="0.2">
      <c r="A45" s="23" t="s">
        <v>3225</v>
      </c>
      <c r="B45" s="23" t="s">
        <v>3174</v>
      </c>
      <c r="C45" s="23" t="s">
        <v>3190</v>
      </c>
      <c r="E45" s="25" t="s">
        <v>3190</v>
      </c>
      <c r="F45" s="25"/>
      <c r="G45" s="25"/>
      <c r="H45" s="25" t="s">
        <v>3175</v>
      </c>
      <c r="I45" s="25"/>
      <c r="J45" s="25"/>
    </row>
    <row r="46" spans="1:10" x14ac:dyDescent="0.2">
      <c r="A46" s="20" t="s">
        <v>3226</v>
      </c>
      <c r="B46" s="20" t="s">
        <v>3174</v>
      </c>
      <c r="C46" s="20" t="s">
        <v>3180</v>
      </c>
      <c r="E46" t="s">
        <v>3182</v>
      </c>
      <c r="F46" t="s">
        <v>3183</v>
      </c>
      <c r="G46" t="s">
        <v>3184</v>
      </c>
      <c r="H46" t="s">
        <v>3182</v>
      </c>
      <c r="I46" t="s">
        <v>3183</v>
      </c>
      <c r="J46" t="s">
        <v>3184</v>
      </c>
    </row>
    <row r="47" spans="1:10" x14ac:dyDescent="0.2">
      <c r="A47" s="20" t="s">
        <v>3227</v>
      </c>
      <c r="B47" s="20" t="s">
        <v>3174</v>
      </c>
      <c r="C47" s="20" t="s">
        <v>3180</v>
      </c>
      <c r="E47">
        <v>1</v>
      </c>
      <c r="F47">
        <v>1</v>
      </c>
      <c r="G47">
        <v>1</v>
      </c>
      <c r="H47">
        <v>1</v>
      </c>
      <c r="I47">
        <v>1</v>
      </c>
      <c r="J47">
        <v>1</v>
      </c>
    </row>
    <row r="48" spans="1:10" x14ac:dyDescent="0.2">
      <c r="A48" s="24" t="s">
        <v>3228</v>
      </c>
      <c r="B48" s="24" t="s">
        <v>3177</v>
      </c>
      <c r="C48" s="24" t="s">
        <v>3206</v>
      </c>
      <c r="E48">
        <v>1</v>
      </c>
      <c r="F48">
        <v>1</v>
      </c>
      <c r="H48">
        <v>1</v>
      </c>
      <c r="I48">
        <v>1</v>
      </c>
      <c r="J48">
        <v>1</v>
      </c>
    </row>
    <row r="49" spans="1:10" x14ac:dyDescent="0.2">
      <c r="A49" s="22" t="s">
        <v>3229</v>
      </c>
      <c r="B49" s="22" t="s">
        <v>3177</v>
      </c>
      <c r="C49" s="22" t="s">
        <v>3178</v>
      </c>
      <c r="E49">
        <v>1</v>
      </c>
      <c r="F49">
        <v>1</v>
      </c>
      <c r="H49">
        <v>1</v>
      </c>
      <c r="I49">
        <v>1</v>
      </c>
    </row>
    <row r="50" spans="1:10" x14ac:dyDescent="0.2">
      <c r="A50" s="20" t="s">
        <v>3230</v>
      </c>
      <c r="B50" s="20" t="s">
        <v>3174</v>
      </c>
      <c r="C50" s="20" t="s">
        <v>3180</v>
      </c>
      <c r="E50">
        <v>1</v>
      </c>
      <c r="F50">
        <v>1</v>
      </c>
      <c r="H50">
        <v>1</v>
      </c>
      <c r="I50">
        <v>1</v>
      </c>
    </row>
    <row r="51" spans="1:10" x14ac:dyDescent="0.2">
      <c r="A51" s="20" t="s">
        <v>3231</v>
      </c>
      <c r="B51" s="20" t="s">
        <v>3193</v>
      </c>
      <c r="C51" s="20" t="s">
        <v>3180</v>
      </c>
      <c r="E51">
        <v>1</v>
      </c>
      <c r="F51">
        <v>1</v>
      </c>
      <c r="H51">
        <v>1</v>
      </c>
      <c r="I51">
        <v>1</v>
      </c>
    </row>
    <row r="52" spans="1:10" x14ac:dyDescent="0.2">
      <c r="A52" s="23" t="s">
        <v>3232</v>
      </c>
      <c r="B52" s="23" t="s">
        <v>3177</v>
      </c>
      <c r="C52" s="23" t="s">
        <v>3190</v>
      </c>
      <c r="E52">
        <v>1</v>
      </c>
      <c r="F52">
        <v>1</v>
      </c>
      <c r="H52">
        <v>1</v>
      </c>
      <c r="I52">
        <v>1</v>
      </c>
    </row>
    <row r="53" spans="1:10" x14ac:dyDescent="0.2">
      <c r="A53" s="13" t="s">
        <v>3233</v>
      </c>
      <c r="B53" s="13" t="s">
        <v>3174</v>
      </c>
      <c r="C53" s="13" t="s">
        <v>3175</v>
      </c>
      <c r="E53">
        <v>1</v>
      </c>
      <c r="H53">
        <v>1</v>
      </c>
    </row>
    <row r="54" spans="1:10" x14ac:dyDescent="0.2">
      <c r="A54" s="10" t="s">
        <v>3234</v>
      </c>
      <c r="B54" s="10" t="s">
        <v>3174</v>
      </c>
      <c r="C54" s="10" t="s">
        <v>3179</v>
      </c>
      <c r="E54">
        <v>1</v>
      </c>
      <c r="H54">
        <v>1</v>
      </c>
    </row>
    <row r="55" spans="1:10" x14ac:dyDescent="0.2">
      <c r="A55" s="23" t="s">
        <v>3235</v>
      </c>
      <c r="B55" s="23" t="s">
        <v>3174</v>
      </c>
      <c r="C55" s="23" t="s">
        <v>3190</v>
      </c>
      <c r="E55">
        <v>1</v>
      </c>
      <c r="H55">
        <v>1</v>
      </c>
    </row>
    <row r="56" spans="1:10" x14ac:dyDescent="0.2">
      <c r="A56" s="22" t="s">
        <v>3236</v>
      </c>
      <c r="B56" s="22" t="s">
        <v>3177</v>
      </c>
      <c r="C56" s="22" t="s">
        <v>3178</v>
      </c>
      <c r="E56">
        <v>1</v>
      </c>
      <c r="H56">
        <v>1</v>
      </c>
    </row>
    <row r="57" spans="1:10" x14ac:dyDescent="0.2">
      <c r="A57" s="23" t="s">
        <v>3237</v>
      </c>
      <c r="B57" s="23" t="s">
        <v>3177</v>
      </c>
      <c r="C57" s="23" t="s">
        <v>3190</v>
      </c>
      <c r="E57">
        <v>1</v>
      </c>
      <c r="H57">
        <v>1</v>
      </c>
    </row>
    <row r="58" spans="1:10" x14ac:dyDescent="0.2">
      <c r="A58" s="20" t="s">
        <v>3238</v>
      </c>
      <c r="B58" s="20" t="s">
        <v>3174</v>
      </c>
      <c r="C58" s="20" t="s">
        <v>3180</v>
      </c>
      <c r="E58">
        <v>1</v>
      </c>
      <c r="H58">
        <v>1</v>
      </c>
    </row>
    <row r="59" spans="1:10" x14ac:dyDescent="0.2">
      <c r="A59" s="24" t="s">
        <v>3239</v>
      </c>
      <c r="B59" s="24" t="s">
        <v>3193</v>
      </c>
      <c r="C59" s="24" t="s">
        <v>3206</v>
      </c>
      <c r="E59">
        <v>1</v>
      </c>
    </row>
    <row r="60" spans="1:10" x14ac:dyDescent="0.2">
      <c r="A60" s="22" t="s">
        <v>3240</v>
      </c>
      <c r="B60" s="22" t="s">
        <v>3177</v>
      </c>
      <c r="C60" s="22" t="s">
        <v>3178</v>
      </c>
    </row>
    <row r="61" spans="1:10" x14ac:dyDescent="0.2">
      <c r="A61" s="22" t="s">
        <v>3241</v>
      </c>
      <c r="B61" s="22" t="s">
        <v>3174</v>
      </c>
      <c r="C61" s="22" t="s">
        <v>3178</v>
      </c>
      <c r="E61">
        <f>SUM(E47:E60)</f>
        <v>13</v>
      </c>
      <c r="F61">
        <f t="shared" ref="F61:J61" si="4">SUM(F47:F60)</f>
        <v>6</v>
      </c>
      <c r="G61">
        <f t="shared" si="4"/>
        <v>1</v>
      </c>
      <c r="H61">
        <f t="shared" si="4"/>
        <v>12</v>
      </c>
      <c r="I61">
        <f t="shared" si="4"/>
        <v>6</v>
      </c>
      <c r="J61">
        <f t="shared" si="4"/>
        <v>2</v>
      </c>
    </row>
    <row r="62" spans="1:10" x14ac:dyDescent="0.2">
      <c r="A62" s="13" t="s">
        <v>3242</v>
      </c>
      <c r="B62" s="13" t="s">
        <v>3174</v>
      </c>
      <c r="C62" s="13" t="s">
        <v>3175</v>
      </c>
      <c r="E62">
        <f>(E61/20)*100</f>
        <v>65</v>
      </c>
      <c r="F62">
        <f t="shared" ref="F62:J62" si="5">(F61/20)*100</f>
        <v>30</v>
      </c>
      <c r="G62">
        <f t="shared" si="5"/>
        <v>5</v>
      </c>
      <c r="H62">
        <f t="shared" si="5"/>
        <v>60</v>
      </c>
      <c r="I62">
        <f t="shared" si="5"/>
        <v>30</v>
      </c>
      <c r="J62">
        <f t="shared" si="5"/>
        <v>10</v>
      </c>
    </row>
    <row r="63" spans="1:10" x14ac:dyDescent="0.2">
      <c r="A63" s="10" t="s">
        <v>3243</v>
      </c>
      <c r="B63" s="10" t="s">
        <v>3174</v>
      </c>
      <c r="C63" s="10" t="s">
        <v>3179</v>
      </c>
    </row>
    <row r="64" spans="1:10" x14ac:dyDescent="0.2">
      <c r="A64" s="24" t="s">
        <v>3244</v>
      </c>
      <c r="B64" s="24" t="s">
        <v>3177</v>
      </c>
      <c r="C64" s="24" t="s">
        <v>3206</v>
      </c>
    </row>
    <row r="65" spans="1:3" x14ac:dyDescent="0.2">
      <c r="A65" s="13" t="s">
        <v>3245</v>
      </c>
      <c r="B65" s="13" t="s">
        <v>3174</v>
      </c>
      <c r="C65" s="13" t="s">
        <v>3175</v>
      </c>
    </row>
    <row r="66" spans="1:3" x14ac:dyDescent="0.2">
      <c r="A66" s="22" t="s">
        <v>3246</v>
      </c>
      <c r="B66" s="22" t="s">
        <v>3177</v>
      </c>
      <c r="C66" s="22" t="s">
        <v>3178</v>
      </c>
    </row>
    <row r="67" spans="1:3" x14ac:dyDescent="0.2">
      <c r="A67" s="22" t="s">
        <v>3247</v>
      </c>
      <c r="B67" s="22" t="s">
        <v>3177</v>
      </c>
      <c r="C67" s="22" t="s">
        <v>3178</v>
      </c>
    </row>
    <row r="68" spans="1:3" x14ac:dyDescent="0.2">
      <c r="A68" s="24" t="s">
        <v>3248</v>
      </c>
      <c r="B68" s="24" t="s">
        <v>3174</v>
      </c>
      <c r="C68" s="24" t="s">
        <v>3206</v>
      </c>
    </row>
    <row r="69" spans="1:3" x14ac:dyDescent="0.2">
      <c r="A69" s="24" t="s">
        <v>3249</v>
      </c>
      <c r="B69" s="24" t="s">
        <v>3177</v>
      </c>
      <c r="C69" s="24" t="s">
        <v>3206</v>
      </c>
    </row>
    <row r="70" spans="1:3" x14ac:dyDescent="0.2">
      <c r="A70" s="20" t="s">
        <v>3250</v>
      </c>
      <c r="B70" s="20" t="s">
        <v>3174</v>
      </c>
      <c r="C70" s="20" t="s">
        <v>3180</v>
      </c>
    </row>
    <row r="71" spans="1:3" x14ac:dyDescent="0.2">
      <c r="A71" s="13" t="s">
        <v>3251</v>
      </c>
      <c r="B71" s="13" t="s">
        <v>3193</v>
      </c>
      <c r="C71" s="13" t="s">
        <v>3175</v>
      </c>
    </row>
    <row r="72" spans="1:3" x14ac:dyDescent="0.2">
      <c r="A72" s="22" t="s">
        <v>3252</v>
      </c>
      <c r="B72" s="22" t="s">
        <v>3174</v>
      </c>
      <c r="C72" s="22" t="s">
        <v>3178</v>
      </c>
    </row>
    <row r="73" spans="1:3" x14ac:dyDescent="0.2">
      <c r="A73" s="13" t="s">
        <v>3253</v>
      </c>
      <c r="B73" s="13" t="s">
        <v>3177</v>
      </c>
      <c r="C73" s="13" t="s">
        <v>3175</v>
      </c>
    </row>
    <row r="74" spans="1:3" x14ac:dyDescent="0.2">
      <c r="A74" s="24" t="s">
        <v>3254</v>
      </c>
      <c r="B74" s="24" t="s">
        <v>3174</v>
      </c>
      <c r="C74" s="24" t="s">
        <v>3206</v>
      </c>
    </row>
    <row r="75" spans="1:3" x14ac:dyDescent="0.2">
      <c r="A75" s="22" t="s">
        <v>3255</v>
      </c>
      <c r="B75" s="22" t="s">
        <v>3177</v>
      </c>
      <c r="C75" s="22" t="s">
        <v>3178</v>
      </c>
    </row>
    <row r="76" spans="1:3" x14ac:dyDescent="0.2">
      <c r="A76" s="23" t="s">
        <v>3256</v>
      </c>
      <c r="B76" s="23" t="s">
        <v>3174</v>
      </c>
      <c r="C76" s="23" t="s">
        <v>3190</v>
      </c>
    </row>
    <row r="77" spans="1:3" x14ac:dyDescent="0.2">
      <c r="A77" s="20" t="s">
        <v>3257</v>
      </c>
      <c r="B77" s="20" t="s">
        <v>3174</v>
      </c>
      <c r="C77" s="20" t="s">
        <v>3180</v>
      </c>
    </row>
    <row r="78" spans="1:3" x14ac:dyDescent="0.2">
      <c r="A78" s="13" t="s">
        <v>3258</v>
      </c>
      <c r="B78" s="13" t="s">
        <v>3177</v>
      </c>
      <c r="C78" s="13" t="s">
        <v>3175</v>
      </c>
    </row>
    <row r="79" spans="1:3" x14ac:dyDescent="0.2">
      <c r="A79" s="13" t="s">
        <v>3259</v>
      </c>
      <c r="B79" s="13" t="s">
        <v>3174</v>
      </c>
      <c r="C79" s="13" t="s">
        <v>3175</v>
      </c>
    </row>
    <row r="80" spans="1:3" x14ac:dyDescent="0.2">
      <c r="A80" s="24" t="s">
        <v>3260</v>
      </c>
      <c r="B80" s="24" t="s">
        <v>3177</v>
      </c>
      <c r="C80" s="24" t="s">
        <v>3206</v>
      </c>
    </row>
    <row r="81" spans="1:3" x14ac:dyDescent="0.2">
      <c r="A81" s="24" t="s">
        <v>3261</v>
      </c>
      <c r="B81" s="24" t="s">
        <v>3193</v>
      </c>
      <c r="C81" s="24" t="s">
        <v>3206</v>
      </c>
    </row>
    <row r="82" spans="1:3" x14ac:dyDescent="0.2">
      <c r="A82" s="23" t="s">
        <v>3262</v>
      </c>
      <c r="B82" s="23" t="s">
        <v>3193</v>
      </c>
      <c r="C82" s="23" t="s">
        <v>3190</v>
      </c>
    </row>
    <row r="83" spans="1:3" x14ac:dyDescent="0.2">
      <c r="A83" s="20" t="s">
        <v>3263</v>
      </c>
      <c r="B83" s="20" t="s">
        <v>3177</v>
      </c>
      <c r="C83" s="20" t="s">
        <v>3180</v>
      </c>
    </row>
    <row r="84" spans="1:3" x14ac:dyDescent="0.2">
      <c r="A84" s="23" t="s">
        <v>3264</v>
      </c>
      <c r="B84" s="23" t="s">
        <v>3177</v>
      </c>
      <c r="C84" s="23" t="s">
        <v>3190</v>
      </c>
    </row>
    <row r="85" spans="1:3" x14ac:dyDescent="0.2">
      <c r="A85" s="10" t="s">
        <v>3265</v>
      </c>
      <c r="B85" s="10" t="s">
        <v>3177</v>
      </c>
      <c r="C85" s="10" t="s">
        <v>3179</v>
      </c>
    </row>
    <row r="86" spans="1:3" x14ac:dyDescent="0.2">
      <c r="A86" s="10" t="s">
        <v>3266</v>
      </c>
      <c r="B86" s="10" t="s">
        <v>3177</v>
      </c>
      <c r="C86" s="10" t="s">
        <v>3179</v>
      </c>
    </row>
    <row r="87" spans="1:3" x14ac:dyDescent="0.2">
      <c r="A87" s="20" t="s">
        <v>3267</v>
      </c>
      <c r="B87" s="20" t="s">
        <v>3177</v>
      </c>
      <c r="C87" s="20" t="s">
        <v>3180</v>
      </c>
    </row>
    <row r="88" spans="1:3" x14ac:dyDescent="0.2">
      <c r="A88" s="23" t="s">
        <v>3268</v>
      </c>
      <c r="B88" s="23" t="s">
        <v>3174</v>
      </c>
      <c r="C88" s="23" t="s">
        <v>3190</v>
      </c>
    </row>
    <row r="89" spans="1:3" x14ac:dyDescent="0.2">
      <c r="A89" s="24" t="s">
        <v>3269</v>
      </c>
      <c r="B89" s="24" t="s">
        <v>3177</v>
      </c>
      <c r="C89" s="24" t="s">
        <v>3206</v>
      </c>
    </row>
    <row r="90" spans="1:3" x14ac:dyDescent="0.2">
      <c r="A90" s="13" t="s">
        <v>3270</v>
      </c>
      <c r="B90" s="13" t="s">
        <v>3193</v>
      </c>
      <c r="C90" s="13" t="s">
        <v>3175</v>
      </c>
    </row>
    <row r="91" spans="1:3" x14ac:dyDescent="0.2">
      <c r="A91" s="22" t="s">
        <v>3271</v>
      </c>
      <c r="B91" s="22" t="s">
        <v>3174</v>
      </c>
      <c r="C91" s="22" t="s">
        <v>3178</v>
      </c>
    </row>
    <row r="92" spans="1:3" x14ac:dyDescent="0.2">
      <c r="A92" s="13" t="s">
        <v>3272</v>
      </c>
      <c r="B92" s="13" t="s">
        <v>3174</v>
      </c>
      <c r="C92" s="13" t="s">
        <v>3175</v>
      </c>
    </row>
    <row r="93" spans="1:3" x14ac:dyDescent="0.2">
      <c r="A93" s="22" t="s">
        <v>3273</v>
      </c>
      <c r="B93" s="22" t="s">
        <v>3177</v>
      </c>
      <c r="C93" s="22" t="s">
        <v>3178</v>
      </c>
    </row>
    <row r="94" spans="1:3" x14ac:dyDescent="0.2">
      <c r="A94" s="13" t="s">
        <v>3274</v>
      </c>
      <c r="B94" s="13" t="s">
        <v>3174</v>
      </c>
      <c r="C94" s="13" t="s">
        <v>3175</v>
      </c>
    </row>
    <row r="95" spans="1:3" x14ac:dyDescent="0.2">
      <c r="A95" s="22" t="s">
        <v>3275</v>
      </c>
      <c r="B95" s="22" t="s">
        <v>3174</v>
      </c>
      <c r="C95" s="22" t="s">
        <v>3178</v>
      </c>
    </row>
    <row r="96" spans="1:3" x14ac:dyDescent="0.2">
      <c r="A96" s="10" t="s">
        <v>3276</v>
      </c>
      <c r="B96" s="10" t="s">
        <v>3174</v>
      </c>
      <c r="C96" s="10" t="s">
        <v>3179</v>
      </c>
    </row>
    <row r="97" spans="1:3" x14ac:dyDescent="0.2">
      <c r="A97" s="24" t="s">
        <v>3277</v>
      </c>
      <c r="B97" s="24" t="s">
        <v>3177</v>
      </c>
      <c r="C97" s="24" t="s">
        <v>3206</v>
      </c>
    </row>
    <row r="98" spans="1:3" x14ac:dyDescent="0.2">
      <c r="A98" s="22" t="s">
        <v>3278</v>
      </c>
      <c r="B98" s="22" t="s">
        <v>3177</v>
      </c>
      <c r="C98" s="22" t="s">
        <v>3178</v>
      </c>
    </row>
    <row r="99" spans="1:3" x14ac:dyDescent="0.2">
      <c r="A99" s="13" t="s">
        <v>3279</v>
      </c>
      <c r="B99" s="13" t="s">
        <v>3174</v>
      </c>
      <c r="C99" s="13" t="s">
        <v>3175</v>
      </c>
    </row>
    <row r="100" spans="1:3" x14ac:dyDescent="0.2">
      <c r="A100" s="24" t="s">
        <v>3280</v>
      </c>
      <c r="B100" s="24" t="s">
        <v>3174</v>
      </c>
      <c r="C100" s="24" t="s">
        <v>3206</v>
      </c>
    </row>
    <row r="101" spans="1:3" x14ac:dyDescent="0.2">
      <c r="A101" s="24" t="s">
        <v>3281</v>
      </c>
      <c r="B101" s="24" t="s">
        <v>3177</v>
      </c>
      <c r="C101" s="24" t="s">
        <v>3206</v>
      </c>
    </row>
    <row r="102" spans="1:3" x14ac:dyDescent="0.2">
      <c r="A102" s="10" t="s">
        <v>3282</v>
      </c>
      <c r="B102" s="10" t="s">
        <v>3177</v>
      </c>
      <c r="C102" s="10" t="s">
        <v>3179</v>
      </c>
    </row>
    <row r="103" spans="1:3" x14ac:dyDescent="0.2">
      <c r="A103" s="13" t="s">
        <v>3283</v>
      </c>
      <c r="B103" s="13" t="s">
        <v>3177</v>
      </c>
      <c r="C103" s="13" t="s">
        <v>3175</v>
      </c>
    </row>
    <row r="104" spans="1:3" x14ac:dyDescent="0.2">
      <c r="A104" s="10" t="s">
        <v>3284</v>
      </c>
      <c r="B104" s="10" t="s">
        <v>3177</v>
      </c>
      <c r="C104" s="10" t="s">
        <v>3179</v>
      </c>
    </row>
    <row r="105" spans="1:3" x14ac:dyDescent="0.2">
      <c r="A105" s="13" t="s">
        <v>3285</v>
      </c>
      <c r="B105" s="13" t="s">
        <v>3174</v>
      </c>
      <c r="C105" s="13" t="s">
        <v>3175</v>
      </c>
    </row>
    <row r="106" spans="1:3" x14ac:dyDescent="0.2">
      <c r="A106" s="24" t="s">
        <v>3286</v>
      </c>
      <c r="B106" s="24" t="s">
        <v>3174</v>
      </c>
      <c r="C106" s="24" t="s">
        <v>3206</v>
      </c>
    </row>
    <row r="107" spans="1:3" x14ac:dyDescent="0.2">
      <c r="A107" s="20" t="s">
        <v>3287</v>
      </c>
      <c r="B107" s="20" t="s">
        <v>3177</v>
      </c>
      <c r="C107" s="20" t="s">
        <v>3180</v>
      </c>
    </row>
    <row r="108" spans="1:3" x14ac:dyDescent="0.2">
      <c r="A108" s="22" t="s">
        <v>3288</v>
      </c>
      <c r="B108" s="22" t="s">
        <v>3174</v>
      </c>
      <c r="C108" s="22" t="s">
        <v>3178</v>
      </c>
    </row>
    <row r="109" spans="1:3" x14ac:dyDescent="0.2">
      <c r="A109" s="24" t="s">
        <v>3289</v>
      </c>
      <c r="B109" s="24" t="s">
        <v>3174</v>
      </c>
      <c r="C109" s="24" t="s">
        <v>3206</v>
      </c>
    </row>
    <row r="110" spans="1:3" x14ac:dyDescent="0.2">
      <c r="A110" s="22" t="s">
        <v>3290</v>
      </c>
      <c r="B110" s="22" t="s">
        <v>3177</v>
      </c>
      <c r="C110" s="22" t="s">
        <v>3178</v>
      </c>
    </row>
    <row r="111" spans="1:3" x14ac:dyDescent="0.2">
      <c r="A111" s="10" t="s">
        <v>3291</v>
      </c>
      <c r="B111" s="10" t="s">
        <v>3193</v>
      </c>
      <c r="C111" s="10" t="s">
        <v>3179</v>
      </c>
    </row>
    <row r="112" spans="1:3" x14ac:dyDescent="0.2">
      <c r="A112" s="24" t="s">
        <v>3292</v>
      </c>
      <c r="B112" s="24" t="s">
        <v>3174</v>
      </c>
      <c r="C112" s="24" t="s">
        <v>3206</v>
      </c>
    </row>
    <row r="113" spans="1:3" x14ac:dyDescent="0.2">
      <c r="A113" s="23" t="s">
        <v>3293</v>
      </c>
      <c r="B113" s="23" t="s">
        <v>3177</v>
      </c>
      <c r="C113" s="23" t="s">
        <v>3190</v>
      </c>
    </row>
    <row r="114" spans="1:3" x14ac:dyDescent="0.2">
      <c r="A114" s="22" t="s">
        <v>3294</v>
      </c>
      <c r="B114" s="22" t="s">
        <v>3174</v>
      </c>
      <c r="C114" s="22" t="s">
        <v>3178</v>
      </c>
    </row>
    <row r="115" spans="1:3" x14ac:dyDescent="0.2">
      <c r="A115" s="24" t="s">
        <v>3295</v>
      </c>
      <c r="B115" s="24" t="s">
        <v>3177</v>
      </c>
      <c r="C115" s="24" t="s">
        <v>3206</v>
      </c>
    </row>
    <row r="116" spans="1:3" x14ac:dyDescent="0.2">
      <c r="A116" s="23" t="s">
        <v>3296</v>
      </c>
      <c r="B116" s="23" t="s">
        <v>3177</v>
      </c>
      <c r="C116" s="23" t="s">
        <v>3190</v>
      </c>
    </row>
    <row r="117" spans="1:3" x14ac:dyDescent="0.2">
      <c r="A117" s="10" t="s">
        <v>3297</v>
      </c>
      <c r="B117" s="10" t="s">
        <v>3174</v>
      </c>
      <c r="C117" s="10" t="s">
        <v>3179</v>
      </c>
    </row>
    <row r="118" spans="1:3" x14ac:dyDescent="0.2">
      <c r="A118" s="23" t="s">
        <v>3298</v>
      </c>
      <c r="B118" s="23" t="s">
        <v>3177</v>
      </c>
      <c r="C118" s="23" t="s">
        <v>3190</v>
      </c>
    </row>
    <row r="119" spans="1:3" x14ac:dyDescent="0.2">
      <c r="A119" s="23" t="s">
        <v>3299</v>
      </c>
      <c r="B119" s="23" t="s">
        <v>3174</v>
      </c>
      <c r="C119" s="23" t="s">
        <v>3190</v>
      </c>
    </row>
    <row r="120" spans="1:3" x14ac:dyDescent="0.2">
      <c r="A120" s="10" t="s">
        <v>3300</v>
      </c>
      <c r="B120" s="10" t="s">
        <v>3177</v>
      </c>
      <c r="C120" s="10" t="s">
        <v>3179</v>
      </c>
    </row>
    <row r="121" spans="1:3" x14ac:dyDescent="0.2">
      <c r="A121" s="10" t="s">
        <v>3301</v>
      </c>
      <c r="B121" s="10" t="s">
        <v>3177</v>
      </c>
      <c r="C121" s="10" t="s">
        <v>3179</v>
      </c>
    </row>
    <row r="122" spans="1:3" x14ac:dyDescent="0.2">
      <c r="A122" s="24" t="s">
        <v>3302</v>
      </c>
      <c r="B122" s="24" t="s">
        <v>3177</v>
      </c>
      <c r="C122" s="24" t="s">
        <v>3206</v>
      </c>
    </row>
    <row r="123" spans="1:3" x14ac:dyDescent="0.2">
      <c r="A123" s="24" t="s">
        <v>3303</v>
      </c>
      <c r="B123" s="24" t="s">
        <v>3174</v>
      </c>
      <c r="C123" s="24" t="s">
        <v>3206</v>
      </c>
    </row>
  </sheetData>
  <mergeCells count="6">
    <mergeCell ref="E5:G5"/>
    <mergeCell ref="H5:J5"/>
    <mergeCell ref="E26:G26"/>
    <mergeCell ref="H26:J26"/>
    <mergeCell ref="E45:G45"/>
    <mergeCell ref="H45:J45"/>
  </mergeCell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523EA0-ECF9-CE47-9EEC-38EF0D6C34AD}">
  <dimension ref="A1:K444"/>
  <sheetViews>
    <sheetView workbookViewId="0">
      <selection activeCell="G335" sqref="G335"/>
    </sheetView>
  </sheetViews>
  <sheetFormatPr baseColWidth="10" defaultRowHeight="16" x14ac:dyDescent="0.2"/>
  <sheetData>
    <row r="1" spans="1:11" x14ac:dyDescent="0.2">
      <c r="A1" s="2" t="s">
        <v>3304</v>
      </c>
    </row>
    <row r="3" spans="1:11" x14ac:dyDescent="0.2">
      <c r="A3" t="s">
        <v>3305</v>
      </c>
    </row>
    <row r="5" spans="1:11" x14ac:dyDescent="0.2">
      <c r="A5" s="6"/>
      <c r="C5" t="s">
        <v>3306</v>
      </c>
    </row>
    <row r="6" spans="1:11" x14ac:dyDescent="0.2">
      <c r="A6" s="5"/>
    </row>
    <row r="7" spans="1:11" x14ac:dyDescent="0.2">
      <c r="A7" s="6" t="s">
        <v>3307</v>
      </c>
      <c r="B7" s="6" t="s">
        <v>1905</v>
      </c>
      <c r="C7" s="6" t="s">
        <v>3308</v>
      </c>
      <c r="D7" s="6" t="s">
        <v>3309</v>
      </c>
      <c r="E7" s="6" t="s">
        <v>1917</v>
      </c>
      <c r="F7" s="6" t="s">
        <v>3310</v>
      </c>
      <c r="G7" s="6" t="s">
        <v>3311</v>
      </c>
      <c r="H7" s="6" t="s">
        <v>3312</v>
      </c>
      <c r="I7" s="6" t="s">
        <v>3313</v>
      </c>
      <c r="J7" s="6" t="s">
        <v>3314</v>
      </c>
      <c r="K7" s="6" t="s">
        <v>3315</v>
      </c>
    </row>
    <row r="8" spans="1:11" x14ac:dyDescent="0.2">
      <c r="A8" s="5">
        <v>110.8163</v>
      </c>
      <c r="B8" s="5">
        <v>3.6299999999999999E-2</v>
      </c>
      <c r="C8" s="5">
        <v>76.7911</v>
      </c>
      <c r="D8" s="5">
        <v>54.246899999999997</v>
      </c>
      <c r="E8" s="5">
        <v>312.53769999999997</v>
      </c>
      <c r="F8" s="5">
        <v>48.8583</v>
      </c>
      <c r="G8" s="5">
        <v>29.99</v>
      </c>
      <c r="H8" s="5">
        <v>130.2851</v>
      </c>
      <c r="I8" s="5">
        <v>254.74369999999999</v>
      </c>
      <c r="J8" s="5">
        <v>134.4298</v>
      </c>
      <c r="K8" s="5">
        <v>495.74540000000002</v>
      </c>
    </row>
    <row r="9" spans="1:11" x14ac:dyDescent="0.2">
      <c r="A9" s="5">
        <v>167.88570000000001</v>
      </c>
      <c r="B9" s="5">
        <v>1.6299999999999999E-2</v>
      </c>
      <c r="C9" s="5">
        <v>91.556899999999999</v>
      </c>
      <c r="D9" s="5">
        <v>143.76009999999999</v>
      </c>
      <c r="E9" s="5">
        <v>100.53959999999999</v>
      </c>
      <c r="F9" s="5">
        <v>6.3874000000000004</v>
      </c>
      <c r="G9" s="5">
        <v>118.05</v>
      </c>
      <c r="H9" s="5">
        <v>31.358899999999998</v>
      </c>
      <c r="I9" s="5">
        <v>277.12830000000002</v>
      </c>
      <c r="J9" s="5">
        <v>122.5804</v>
      </c>
      <c r="K9" s="5">
        <v>281.54730000000001</v>
      </c>
    </row>
    <row r="10" spans="1:11" x14ac:dyDescent="0.2">
      <c r="A10" s="5">
        <v>64.079300000000003</v>
      </c>
      <c r="B10" s="5">
        <v>21.5503</v>
      </c>
      <c r="C10" s="5">
        <v>54.730400000000003</v>
      </c>
      <c r="D10" s="5">
        <v>68.854600000000005</v>
      </c>
      <c r="E10" s="5">
        <v>114.33369999999999</v>
      </c>
      <c r="F10" s="5">
        <v>49.1995</v>
      </c>
      <c r="G10" s="5">
        <v>0.04</v>
      </c>
      <c r="H10" s="5">
        <v>57.039900000000003</v>
      </c>
      <c r="I10" s="5">
        <v>284.44159999999999</v>
      </c>
      <c r="J10" s="5">
        <v>54.423699999999997</v>
      </c>
      <c r="K10" s="5">
        <v>282.9083</v>
      </c>
    </row>
    <row r="11" spans="1:11" x14ac:dyDescent="0.2">
      <c r="A11" s="5">
        <v>198.2877</v>
      </c>
      <c r="B11" s="5">
        <v>9.1000000000000004E-3</v>
      </c>
      <c r="C11" s="5">
        <v>45.308900000000001</v>
      </c>
      <c r="D11" s="5">
        <v>251.6987</v>
      </c>
      <c r="E11" s="5">
        <v>184.17420000000001</v>
      </c>
      <c r="F11" s="5">
        <v>10.2979</v>
      </c>
      <c r="G11" s="5">
        <v>13.05</v>
      </c>
      <c r="H11" s="5">
        <v>49.821100000000001</v>
      </c>
      <c r="I11" s="5">
        <v>130.7062</v>
      </c>
      <c r="J11" s="5">
        <v>69.651899999999998</v>
      </c>
      <c r="K11" s="5">
        <v>110.1776</v>
      </c>
    </row>
    <row r="12" spans="1:11" x14ac:dyDescent="0.2">
      <c r="A12" s="5">
        <v>250.94210000000001</v>
      </c>
      <c r="B12" s="5">
        <v>7.3000000000000001E-3</v>
      </c>
      <c r="C12" s="5">
        <v>88.382499999999993</v>
      </c>
      <c r="D12" s="5">
        <v>50.606400000000001</v>
      </c>
      <c r="E12" s="5">
        <v>148.25049999999999</v>
      </c>
      <c r="F12" s="5">
        <v>44.036900000000003</v>
      </c>
      <c r="G12" s="5">
        <v>34.99</v>
      </c>
      <c r="H12" s="5">
        <v>276.66649999999998</v>
      </c>
      <c r="I12" s="5">
        <v>451.51440000000002</v>
      </c>
      <c r="J12" s="5">
        <v>118.6572</v>
      </c>
      <c r="K12" s="5">
        <v>204.94730000000001</v>
      </c>
    </row>
    <row r="13" spans="1:11" x14ac:dyDescent="0.2">
      <c r="A13" s="5">
        <v>374.45519999999999</v>
      </c>
      <c r="B13" s="5">
        <v>1.8100000000000002E-2</v>
      </c>
      <c r="C13" s="5">
        <v>116.7847</v>
      </c>
      <c r="D13" s="5">
        <v>86.787000000000006</v>
      </c>
      <c r="E13" s="5">
        <v>93.052499999999995</v>
      </c>
      <c r="F13" s="5">
        <v>52.712499999999999</v>
      </c>
      <c r="G13" s="5">
        <v>38.869999999999997</v>
      </c>
      <c r="H13" s="5">
        <v>195.69319999999999</v>
      </c>
      <c r="I13" s="5">
        <v>223.24529999999999</v>
      </c>
      <c r="J13" s="5">
        <v>83.145300000000006</v>
      </c>
      <c r="K13" s="5">
        <v>161.37309999999999</v>
      </c>
    </row>
    <row r="14" spans="1:11" x14ac:dyDescent="0.2">
      <c r="A14" s="5">
        <v>103.4816</v>
      </c>
      <c r="B14" s="5">
        <v>27.979399999999998</v>
      </c>
      <c r="C14" s="5">
        <v>126.17529999999999</v>
      </c>
      <c r="D14" s="5">
        <v>141.0076</v>
      </c>
      <c r="E14" s="5">
        <v>41.833599999999997</v>
      </c>
      <c r="F14" s="5">
        <v>1.8328</v>
      </c>
      <c r="G14" s="5">
        <v>9.58</v>
      </c>
      <c r="H14" s="5">
        <v>200.78370000000001</v>
      </c>
      <c r="I14" s="5">
        <v>325.00940000000003</v>
      </c>
      <c r="J14" s="5">
        <v>125.72329999999999</v>
      </c>
      <c r="K14" s="5">
        <v>432.46460000000002</v>
      </c>
    </row>
    <row r="15" spans="1:11" x14ac:dyDescent="0.2">
      <c r="A15" s="5">
        <v>157.19589999999999</v>
      </c>
      <c r="B15" s="5">
        <v>25.7638</v>
      </c>
      <c r="C15" s="5">
        <v>89.628</v>
      </c>
      <c r="D15" s="5">
        <v>51.094700000000003</v>
      </c>
      <c r="E15" s="5">
        <v>48.851199999999999</v>
      </c>
      <c r="F15" s="5">
        <v>101.2878</v>
      </c>
      <c r="G15" s="5">
        <v>40.04</v>
      </c>
      <c r="H15" s="5">
        <v>260.33449999999999</v>
      </c>
      <c r="I15" s="5">
        <v>267.45870000000002</v>
      </c>
      <c r="J15" s="5">
        <v>88.356899999999996</v>
      </c>
      <c r="K15" s="5">
        <v>175.3202</v>
      </c>
    </row>
    <row r="16" spans="1:11" x14ac:dyDescent="0.2">
      <c r="A16" s="5">
        <v>155.6317</v>
      </c>
      <c r="B16" s="5">
        <v>1.4500000000000001E-2</v>
      </c>
      <c r="C16" s="5">
        <v>44.618200000000002</v>
      </c>
      <c r="D16" s="5">
        <v>30.5989</v>
      </c>
      <c r="E16" s="5">
        <v>83.453400000000002</v>
      </c>
      <c r="F16" s="5">
        <v>53.119</v>
      </c>
      <c r="G16" s="5">
        <v>54.64</v>
      </c>
      <c r="H16" s="5">
        <v>157.06469999999999</v>
      </c>
      <c r="I16" s="5">
        <v>292.00540000000001</v>
      </c>
      <c r="J16" s="5">
        <v>347.46109999999999</v>
      </c>
      <c r="K16" s="5">
        <v>185.86670000000001</v>
      </c>
    </row>
    <row r="17" spans="1:11" x14ac:dyDescent="0.2">
      <c r="A17" s="5">
        <v>164.28919999999999</v>
      </c>
      <c r="B17" s="5">
        <v>4.0399999999999998E-2</v>
      </c>
      <c r="C17" s="5">
        <v>95.699299999999994</v>
      </c>
      <c r="D17" s="5">
        <v>93.852699999999999</v>
      </c>
      <c r="E17" s="5">
        <v>60.981099999999998</v>
      </c>
      <c r="F17" s="5">
        <v>99.761700000000005</v>
      </c>
      <c r="G17" s="5">
        <v>27.13</v>
      </c>
      <c r="H17" s="5">
        <v>174.5316</v>
      </c>
      <c r="I17" s="5">
        <v>161.85470000000001</v>
      </c>
      <c r="J17" s="5">
        <v>137.7433</v>
      </c>
      <c r="K17" s="5">
        <v>189.89150000000001</v>
      </c>
    </row>
    <row r="18" spans="1:11" x14ac:dyDescent="0.2">
      <c r="A18" s="5">
        <v>14.1412</v>
      </c>
      <c r="B18" s="5">
        <v>5.45E-2</v>
      </c>
      <c r="C18" s="5">
        <v>66.229299999999995</v>
      </c>
      <c r="D18" s="5">
        <v>116.864</v>
      </c>
      <c r="E18" s="5">
        <v>110.70610000000001</v>
      </c>
      <c r="F18" s="5">
        <v>26.8217</v>
      </c>
      <c r="G18" s="5">
        <v>0.08</v>
      </c>
      <c r="H18" s="5">
        <v>317.25110000000001</v>
      </c>
      <c r="I18" s="5">
        <v>59.1813</v>
      </c>
      <c r="J18" s="5">
        <v>153.3997</v>
      </c>
      <c r="K18" s="5">
        <v>86.199299999999994</v>
      </c>
    </row>
    <row r="19" spans="1:11" x14ac:dyDescent="0.2">
      <c r="A19" s="5">
        <v>281.45839999999998</v>
      </c>
      <c r="B19" s="5">
        <v>2E-3</v>
      </c>
      <c r="C19" s="5">
        <v>112.4791</v>
      </c>
      <c r="D19" s="5">
        <v>143.98990000000001</v>
      </c>
      <c r="E19" s="5">
        <v>88.600099999999998</v>
      </c>
      <c r="F19" s="5">
        <v>76.380499999999998</v>
      </c>
      <c r="G19" s="5">
        <v>6.52</v>
      </c>
      <c r="H19" s="5">
        <v>134.0395</v>
      </c>
      <c r="I19" s="5">
        <v>120.2534</v>
      </c>
      <c r="J19" s="5">
        <v>33.793399999999998</v>
      </c>
      <c r="K19" s="5">
        <v>191.24520000000001</v>
      </c>
    </row>
    <row r="20" spans="1:11" x14ac:dyDescent="0.2">
      <c r="A20" s="5">
        <v>59.593499999999999</v>
      </c>
      <c r="B20" s="5">
        <v>2E-3</v>
      </c>
      <c r="C20" s="5">
        <v>108.7084</v>
      </c>
      <c r="D20" s="5">
        <v>91.645799999999994</v>
      </c>
      <c r="E20" s="5">
        <v>96.7</v>
      </c>
      <c r="F20" s="5">
        <v>5.8099999999999999E-2</v>
      </c>
      <c r="G20" s="5">
        <v>30.65</v>
      </c>
      <c r="H20" s="5">
        <v>202.65459999999999</v>
      </c>
      <c r="I20" s="5">
        <v>199.23830000000001</v>
      </c>
      <c r="J20" s="5">
        <v>161.9374</v>
      </c>
      <c r="K20" s="5">
        <v>142.94030000000001</v>
      </c>
    </row>
    <row r="21" spans="1:11" x14ac:dyDescent="0.2">
      <c r="A21" s="5">
        <v>42.978999999999999</v>
      </c>
      <c r="B21" s="5">
        <v>4.65E-2</v>
      </c>
      <c r="C21" s="5">
        <v>105.5123</v>
      </c>
      <c r="D21" s="5">
        <v>57.052199999999999</v>
      </c>
      <c r="E21" s="5">
        <v>67.396799999999999</v>
      </c>
      <c r="F21" s="5">
        <v>223.16409999999999</v>
      </c>
      <c r="G21" s="5">
        <v>25.08</v>
      </c>
      <c r="H21" s="5">
        <v>185.72790000000001</v>
      </c>
      <c r="I21" s="5">
        <v>190.34880000000001</v>
      </c>
      <c r="J21" s="5">
        <v>123.80710000000001</v>
      </c>
      <c r="K21" s="5">
        <v>130.1909</v>
      </c>
    </row>
    <row r="22" spans="1:11" x14ac:dyDescent="0.2">
      <c r="A22" s="5">
        <v>34.165399999999998</v>
      </c>
      <c r="B22" s="5">
        <v>1.41E-2</v>
      </c>
      <c r="C22" s="5">
        <v>44.041699999999999</v>
      </c>
      <c r="D22" s="5">
        <v>36.496499999999997</v>
      </c>
      <c r="E22" s="5">
        <v>63.950600000000001</v>
      </c>
      <c r="F22" s="5">
        <v>47.2851</v>
      </c>
      <c r="G22" s="5">
        <v>5.6</v>
      </c>
      <c r="H22" s="5">
        <v>183.05930000000001</v>
      </c>
      <c r="I22" s="5">
        <v>165.49379999999999</v>
      </c>
      <c r="J22" s="5">
        <v>100.2607</v>
      </c>
      <c r="K22" s="5">
        <v>81.6755</v>
      </c>
    </row>
    <row r="23" spans="1:11" x14ac:dyDescent="0.2">
      <c r="A23" s="5">
        <v>133.08330000000001</v>
      </c>
      <c r="B23" s="5"/>
      <c r="C23" s="5">
        <v>71.203800000000001</v>
      </c>
      <c r="D23" s="5">
        <v>55.865000000000002</v>
      </c>
      <c r="E23" s="5">
        <v>178.65049999999999</v>
      </c>
      <c r="F23" s="5">
        <v>81.015000000000001</v>
      </c>
      <c r="G23" s="5">
        <v>36.43</v>
      </c>
      <c r="H23" s="5">
        <v>126.8497</v>
      </c>
      <c r="I23" s="5">
        <v>159.9521</v>
      </c>
      <c r="J23" s="5">
        <v>84.970799999999997</v>
      </c>
      <c r="K23" s="5">
        <v>36.422800000000002</v>
      </c>
    </row>
    <row r="24" spans="1:11" x14ac:dyDescent="0.2">
      <c r="A24" s="5">
        <v>137.67429999999999</v>
      </c>
      <c r="B24" s="5">
        <v>0</v>
      </c>
      <c r="C24" s="5">
        <v>64.284099999999995</v>
      </c>
      <c r="D24" s="5">
        <v>182.52090000000001</v>
      </c>
      <c r="E24" s="5">
        <v>137.4785</v>
      </c>
      <c r="F24" s="5">
        <v>30.5471</v>
      </c>
      <c r="G24" s="5">
        <v>21.16</v>
      </c>
      <c r="H24" s="5">
        <v>209.81180000000001</v>
      </c>
      <c r="I24" s="5">
        <v>323.1354</v>
      </c>
      <c r="J24" s="5">
        <v>133.83279999999999</v>
      </c>
      <c r="K24" s="5">
        <v>138.4092</v>
      </c>
    </row>
    <row r="25" spans="1:11" x14ac:dyDescent="0.2">
      <c r="A25" s="5">
        <v>253.52789999999999</v>
      </c>
      <c r="B25" s="5">
        <v>1.26</v>
      </c>
      <c r="C25" s="5">
        <v>109.6275</v>
      </c>
      <c r="D25" s="5">
        <v>66.406099999999995</v>
      </c>
      <c r="E25" s="5">
        <v>143.92689999999999</v>
      </c>
      <c r="F25" s="5">
        <v>53.4801</v>
      </c>
      <c r="G25" s="5">
        <v>41.33</v>
      </c>
      <c r="H25" s="5">
        <v>83.649100000000004</v>
      </c>
      <c r="I25" s="5">
        <v>173.08</v>
      </c>
      <c r="J25" s="5">
        <v>192.43010000000001</v>
      </c>
      <c r="K25" s="5">
        <v>125.462</v>
      </c>
    </row>
    <row r="26" spans="1:11" x14ac:dyDescent="0.2">
      <c r="A26" s="5">
        <v>53.07</v>
      </c>
      <c r="B26" s="5">
        <v>0</v>
      </c>
      <c r="C26" s="5">
        <v>104.6892</v>
      </c>
      <c r="D26" s="5">
        <v>25.955400000000001</v>
      </c>
      <c r="E26" s="5">
        <v>211.62100000000001</v>
      </c>
      <c r="F26" s="5">
        <v>45.238199999999999</v>
      </c>
      <c r="G26" s="5">
        <v>41.79</v>
      </c>
      <c r="H26" s="5">
        <v>141.1079</v>
      </c>
      <c r="I26" s="5">
        <v>299.00049999999999</v>
      </c>
      <c r="J26" s="5">
        <v>178.5102</v>
      </c>
      <c r="K26" s="5">
        <v>51.208199999999998</v>
      </c>
    </row>
    <row r="27" spans="1:11" x14ac:dyDescent="0.2">
      <c r="A27" s="5">
        <v>91.897199999999998</v>
      </c>
      <c r="B27" s="5">
        <v>0</v>
      </c>
      <c r="C27" s="5">
        <v>64.853399999999993</v>
      </c>
      <c r="D27" s="5">
        <v>123.45820000000001</v>
      </c>
      <c r="E27" s="5">
        <v>84.784000000000006</v>
      </c>
      <c r="F27" s="5">
        <v>16.5837</v>
      </c>
      <c r="G27" s="5">
        <v>26.73</v>
      </c>
      <c r="H27" s="5"/>
      <c r="I27" s="5">
        <v>137.59229999999999</v>
      </c>
      <c r="J27" s="5">
        <v>140.19659999999999</v>
      </c>
      <c r="K27" s="5">
        <v>240.32490000000001</v>
      </c>
    </row>
    <row r="28" spans="1:11" x14ac:dyDescent="0.2">
      <c r="A28" s="5">
        <v>122.9234</v>
      </c>
      <c r="B28" s="5">
        <v>0</v>
      </c>
      <c r="C28" s="5">
        <v>98.273499999999999</v>
      </c>
      <c r="D28" s="5">
        <v>75.551699999999997</v>
      </c>
      <c r="E28" s="5">
        <v>92.156899999999993</v>
      </c>
      <c r="F28" s="5">
        <v>15.2264</v>
      </c>
      <c r="G28" s="5">
        <v>2.99</v>
      </c>
      <c r="H28" s="5">
        <v>143.4682</v>
      </c>
      <c r="I28" s="5">
        <v>333.98950000000002</v>
      </c>
      <c r="J28" s="5">
        <v>127.9952</v>
      </c>
      <c r="K28" s="5">
        <v>108.26130000000001</v>
      </c>
    </row>
    <row r="29" spans="1:11" x14ac:dyDescent="0.2">
      <c r="A29" s="5">
        <v>133.46080000000001</v>
      </c>
      <c r="B29" s="5">
        <v>0</v>
      </c>
      <c r="C29" s="5">
        <v>68.270600000000002</v>
      </c>
      <c r="D29" s="5">
        <v>80.767200000000003</v>
      </c>
      <c r="E29" s="5">
        <v>70.030900000000003</v>
      </c>
      <c r="F29" s="5">
        <v>52.251600000000003</v>
      </c>
      <c r="G29" s="5">
        <v>57.99</v>
      </c>
      <c r="H29" s="5">
        <v>172.1405</v>
      </c>
      <c r="I29" s="5">
        <v>259.84269999999998</v>
      </c>
      <c r="J29" s="5">
        <v>144.6097</v>
      </c>
      <c r="K29" s="5">
        <v>355.81740000000002</v>
      </c>
    </row>
    <row r="30" spans="1:11" x14ac:dyDescent="0.2">
      <c r="A30" s="5">
        <v>213.18199999999999</v>
      </c>
      <c r="B30" s="5">
        <v>0</v>
      </c>
      <c r="C30" s="5">
        <v>69.322100000000006</v>
      </c>
      <c r="D30" s="5">
        <v>79.934299999999993</v>
      </c>
      <c r="E30" s="5">
        <v>69.920299999999997</v>
      </c>
      <c r="F30" s="5">
        <v>42.282200000000003</v>
      </c>
      <c r="G30" s="5">
        <v>33.97</v>
      </c>
      <c r="H30" s="5">
        <v>79.234800000000007</v>
      </c>
      <c r="I30" s="5">
        <v>305.9384</v>
      </c>
      <c r="J30" s="5">
        <v>224.917</v>
      </c>
      <c r="K30" s="5">
        <v>122.73099999999999</v>
      </c>
    </row>
    <row r="31" spans="1:11" x14ac:dyDescent="0.2">
      <c r="A31" s="5">
        <v>113.93380000000001</v>
      </c>
      <c r="B31" s="5">
        <v>0.17</v>
      </c>
      <c r="C31" s="5">
        <v>80.242800000000003</v>
      </c>
      <c r="D31" s="5">
        <v>59.3523</v>
      </c>
      <c r="E31" s="5">
        <v>93.772199999999998</v>
      </c>
      <c r="F31" s="5">
        <v>11.4901</v>
      </c>
      <c r="G31" s="5">
        <v>80.87</v>
      </c>
      <c r="H31" s="5">
        <v>66.082499999999996</v>
      </c>
      <c r="I31" s="5">
        <v>318.55439999999999</v>
      </c>
      <c r="J31" s="5">
        <v>449.48379999999997</v>
      </c>
      <c r="K31" s="5">
        <v>108.09439999999999</v>
      </c>
    </row>
    <row r="32" spans="1:11" x14ac:dyDescent="0.2">
      <c r="A32" s="5">
        <v>160.83959999999999</v>
      </c>
      <c r="B32" s="5">
        <v>0</v>
      </c>
      <c r="C32" s="5">
        <v>79.791399999999996</v>
      </c>
      <c r="D32" s="5">
        <v>75.147199999999998</v>
      </c>
      <c r="E32" s="5">
        <v>73.029399999999995</v>
      </c>
      <c r="F32" s="5">
        <v>49.820099999999996</v>
      </c>
      <c r="G32" s="5">
        <v>24.84</v>
      </c>
      <c r="H32" s="5">
        <v>98.309799999999996</v>
      </c>
      <c r="I32" s="5">
        <v>199.23949999999999</v>
      </c>
      <c r="J32" s="5">
        <v>105.866</v>
      </c>
      <c r="K32" s="5">
        <v>179.41749999999999</v>
      </c>
    </row>
    <row r="33" spans="1:11" x14ac:dyDescent="0.2">
      <c r="A33" s="5">
        <v>98.333600000000004</v>
      </c>
      <c r="B33" s="5">
        <v>0</v>
      </c>
      <c r="C33" s="5">
        <v>100.0175</v>
      </c>
      <c r="D33" s="5">
        <v>198.84</v>
      </c>
      <c r="E33" s="5">
        <v>128.9599</v>
      </c>
      <c r="F33" s="5">
        <v>44.441600000000001</v>
      </c>
      <c r="G33" s="5">
        <v>15.87</v>
      </c>
      <c r="H33" s="5">
        <v>283.93430000000001</v>
      </c>
      <c r="I33" s="5"/>
      <c r="J33" s="5">
        <v>138.78479999999999</v>
      </c>
      <c r="K33" s="5">
        <v>221.85400000000001</v>
      </c>
    </row>
    <row r="34" spans="1:11" x14ac:dyDescent="0.2">
      <c r="A34" s="5">
        <v>70.557400000000001</v>
      </c>
      <c r="B34" s="5">
        <v>0</v>
      </c>
      <c r="C34" s="5">
        <v>126.77719999999999</v>
      </c>
      <c r="D34" s="5">
        <v>73.466999999999999</v>
      </c>
      <c r="E34" s="5">
        <v>116.7992</v>
      </c>
      <c r="F34" s="5">
        <v>26.7546</v>
      </c>
      <c r="G34" s="5">
        <v>29.28</v>
      </c>
      <c r="H34" s="5">
        <v>84.847499999999997</v>
      </c>
      <c r="I34" s="5">
        <v>242.4984</v>
      </c>
      <c r="J34" s="5">
        <v>184.0847</v>
      </c>
      <c r="K34" s="5">
        <v>339.28089999999997</v>
      </c>
    </row>
    <row r="35" spans="1:11" x14ac:dyDescent="0.2">
      <c r="A35" s="5">
        <v>65.912000000000006</v>
      </c>
      <c r="B35" s="5">
        <v>2.5299999999999998</v>
      </c>
      <c r="C35" s="5">
        <v>72.748400000000004</v>
      </c>
      <c r="D35" s="5">
        <v>182.78899999999999</v>
      </c>
      <c r="E35" s="5">
        <v>65.919300000000007</v>
      </c>
      <c r="F35" s="5">
        <v>64.431299999999993</v>
      </c>
      <c r="G35" s="5">
        <v>97.56</v>
      </c>
      <c r="H35" s="5">
        <v>102.37779999999999</v>
      </c>
      <c r="I35" s="5">
        <v>215.03899999999999</v>
      </c>
      <c r="J35" s="5">
        <v>151.8246</v>
      </c>
      <c r="K35" s="5">
        <v>243.70910000000001</v>
      </c>
    </row>
    <row r="36" spans="1:11" x14ac:dyDescent="0.2">
      <c r="A36" s="5">
        <v>163.20949999999999</v>
      </c>
      <c r="B36" s="5">
        <v>0</v>
      </c>
      <c r="C36" s="5">
        <v>163.9554</v>
      </c>
      <c r="D36" s="5">
        <v>49.2301</v>
      </c>
      <c r="E36" s="5">
        <v>61.334600000000002</v>
      </c>
      <c r="F36" s="5">
        <v>91.773799999999994</v>
      </c>
      <c r="G36" s="5">
        <v>3.5</v>
      </c>
      <c r="H36" s="5">
        <v>236.54060000000001</v>
      </c>
      <c r="I36" s="5">
        <v>165.0454</v>
      </c>
      <c r="J36" s="5">
        <v>149.48009999999999</v>
      </c>
      <c r="K36" s="5">
        <v>203.79320000000001</v>
      </c>
    </row>
    <row r="37" spans="1:11" x14ac:dyDescent="0.2">
      <c r="A37" s="5">
        <v>161.70330000000001</v>
      </c>
      <c r="B37" s="5">
        <v>0</v>
      </c>
      <c r="C37" s="5">
        <v>87.880399999999995</v>
      </c>
      <c r="D37" s="5">
        <v>31.855499999999999</v>
      </c>
      <c r="E37" s="5">
        <v>71.261899999999997</v>
      </c>
      <c r="F37" s="5">
        <v>23.7714</v>
      </c>
      <c r="G37" s="5">
        <v>30.97</v>
      </c>
      <c r="H37" s="5">
        <v>368.09829999999999</v>
      </c>
      <c r="I37" s="5">
        <v>397.8374</v>
      </c>
      <c r="J37" s="5">
        <v>142.84049999999999</v>
      </c>
      <c r="K37" s="5">
        <v>189.98580000000001</v>
      </c>
    </row>
    <row r="38" spans="1:11" x14ac:dyDescent="0.2">
      <c r="A38" s="5">
        <v>114.8338</v>
      </c>
      <c r="B38" s="5">
        <v>0</v>
      </c>
      <c r="C38" s="5">
        <v>72.229900000000001</v>
      </c>
      <c r="D38" s="5"/>
      <c r="E38" s="5">
        <v>73.388300000000001</v>
      </c>
      <c r="F38" s="5">
        <v>285.49590000000001</v>
      </c>
      <c r="G38" s="5">
        <v>15.48</v>
      </c>
      <c r="H38" s="5">
        <v>189.5693</v>
      </c>
      <c r="I38" s="5">
        <v>181.60769999999999</v>
      </c>
      <c r="J38" s="5">
        <v>171.9777</v>
      </c>
      <c r="K38" s="5">
        <v>335.8603</v>
      </c>
    </row>
    <row r="39" spans="1:11" x14ac:dyDescent="0.2">
      <c r="A39" s="5">
        <v>147.56569999999999</v>
      </c>
      <c r="B39" s="5">
        <v>0</v>
      </c>
      <c r="C39" s="5">
        <v>38.465299999999999</v>
      </c>
      <c r="D39" s="5">
        <v>77.206100000000006</v>
      </c>
      <c r="E39" s="5">
        <v>166.4589</v>
      </c>
      <c r="F39" s="5">
        <v>22.611799999999999</v>
      </c>
      <c r="G39" s="5">
        <v>7.69</v>
      </c>
      <c r="H39" s="5">
        <v>336.24990000000003</v>
      </c>
      <c r="I39" s="5">
        <v>203.05930000000001</v>
      </c>
      <c r="J39" s="5">
        <v>142.1927</v>
      </c>
      <c r="K39" s="5"/>
    </row>
    <row r="40" spans="1:11" x14ac:dyDescent="0.2">
      <c r="A40" s="5">
        <v>69.508600000000001</v>
      </c>
      <c r="B40" s="5">
        <v>0</v>
      </c>
      <c r="C40" s="5">
        <v>80.278999999999996</v>
      </c>
      <c r="D40" s="5">
        <v>48.278199999999998</v>
      </c>
      <c r="E40" s="5">
        <v>134.09209999999999</v>
      </c>
      <c r="F40" s="5">
        <v>65.986400000000003</v>
      </c>
      <c r="G40" s="5">
        <v>0.02</v>
      </c>
      <c r="H40" s="5">
        <v>165.38210000000001</v>
      </c>
      <c r="I40" s="5">
        <v>145.84909999999999</v>
      </c>
      <c r="J40" s="5">
        <v>181.9761</v>
      </c>
      <c r="K40" s="5">
        <v>204.82749999999999</v>
      </c>
    </row>
    <row r="41" spans="1:11" x14ac:dyDescent="0.2">
      <c r="A41" s="5">
        <v>20.938800000000001</v>
      </c>
      <c r="B41" s="5">
        <v>2.2799999999999998</v>
      </c>
      <c r="C41" s="5">
        <v>84.918199999999999</v>
      </c>
      <c r="D41" s="5">
        <v>86.012900000000002</v>
      </c>
      <c r="E41" s="5">
        <v>206.12260000000001</v>
      </c>
      <c r="F41" s="5">
        <v>35.210700000000003</v>
      </c>
      <c r="G41" s="5">
        <v>28.45</v>
      </c>
      <c r="H41" s="5">
        <v>529.63350000000003</v>
      </c>
      <c r="I41" s="5">
        <v>222.47210000000001</v>
      </c>
      <c r="J41" s="5">
        <v>107.4756</v>
      </c>
      <c r="K41" s="5">
        <v>174.6679</v>
      </c>
    </row>
    <row r="42" spans="1:11" x14ac:dyDescent="0.2">
      <c r="A42" s="5">
        <v>198.26769999999999</v>
      </c>
      <c r="B42" s="5">
        <v>0</v>
      </c>
      <c r="C42" s="5">
        <v>64.367500000000007</v>
      </c>
      <c r="D42" s="5">
        <v>48.591200000000001</v>
      </c>
      <c r="E42" s="5">
        <v>79.057199999999995</v>
      </c>
      <c r="F42" s="5">
        <v>89.598100000000002</v>
      </c>
      <c r="G42" s="5">
        <v>12.98</v>
      </c>
      <c r="H42" s="5">
        <v>325.60840000000002</v>
      </c>
      <c r="I42" s="5">
        <v>102.94589999999999</v>
      </c>
      <c r="J42" s="5">
        <v>175.64500000000001</v>
      </c>
      <c r="K42" s="5">
        <v>277.6062</v>
      </c>
    </row>
    <row r="43" spans="1:11" x14ac:dyDescent="0.2">
      <c r="A43" s="5">
        <v>201.3888</v>
      </c>
      <c r="B43" s="5">
        <v>14.21</v>
      </c>
      <c r="C43" s="5">
        <v>31.630800000000001</v>
      </c>
      <c r="D43" s="5">
        <v>156.3877</v>
      </c>
      <c r="E43" s="5">
        <v>77.623199999999997</v>
      </c>
      <c r="F43" s="5">
        <v>38.731000000000002</v>
      </c>
      <c r="G43" s="5">
        <v>24.2105</v>
      </c>
      <c r="H43" s="5">
        <v>199.95699999999999</v>
      </c>
      <c r="I43" s="5">
        <v>175.69</v>
      </c>
      <c r="J43" s="5">
        <v>329.31689999999998</v>
      </c>
      <c r="K43" s="5">
        <v>339.1003</v>
      </c>
    </row>
    <row r="44" spans="1:11" x14ac:dyDescent="0.2">
      <c r="A44" s="5">
        <v>67.5488</v>
      </c>
      <c r="B44" s="5">
        <v>4.62</v>
      </c>
      <c r="C44" s="5">
        <v>14.8347</v>
      </c>
      <c r="D44" s="5">
        <v>171.40520000000001</v>
      </c>
      <c r="E44" s="5">
        <v>60.431800000000003</v>
      </c>
      <c r="F44" s="5">
        <v>23.749600000000001</v>
      </c>
      <c r="G44" s="5">
        <v>5.8647999999999998</v>
      </c>
      <c r="H44" s="5">
        <v>151.47380000000001</v>
      </c>
      <c r="I44" s="5">
        <v>313.4203</v>
      </c>
      <c r="J44" s="5">
        <v>267.74540000000002</v>
      </c>
      <c r="K44" s="5">
        <v>154.46850000000001</v>
      </c>
    </row>
    <row r="45" spans="1:11" x14ac:dyDescent="0.2">
      <c r="A45" s="5">
        <v>84.279499999999999</v>
      </c>
      <c r="B45" s="5">
        <v>0</v>
      </c>
      <c r="C45" s="5">
        <v>42.459099999999999</v>
      </c>
      <c r="D45" s="5">
        <v>80.317800000000005</v>
      </c>
      <c r="E45" s="5">
        <v>75.688900000000004</v>
      </c>
      <c r="F45" s="5">
        <v>33.602899999999998</v>
      </c>
      <c r="G45" s="5">
        <v>5.9991000000000003</v>
      </c>
      <c r="H45" s="5">
        <v>130.4102</v>
      </c>
      <c r="I45" s="5">
        <v>246.82839999999999</v>
      </c>
      <c r="J45" s="5">
        <v>257.4529</v>
      </c>
      <c r="K45" s="5">
        <v>224.48769999999999</v>
      </c>
    </row>
    <row r="46" spans="1:11" x14ac:dyDescent="0.2">
      <c r="A46" s="5">
        <v>226.21449999999999</v>
      </c>
      <c r="B46" s="5">
        <v>0</v>
      </c>
      <c r="C46" s="5">
        <v>42.052999999999997</v>
      </c>
      <c r="D46" s="5">
        <v>157.3664</v>
      </c>
      <c r="E46" s="5">
        <v>60.0565</v>
      </c>
      <c r="F46" s="5">
        <v>147.5966</v>
      </c>
      <c r="G46" s="5">
        <v>4.36E-2</v>
      </c>
      <c r="H46" s="5">
        <v>234.86009999999999</v>
      </c>
      <c r="I46" s="5">
        <v>203.7449</v>
      </c>
      <c r="J46" s="5">
        <v>365.3931</v>
      </c>
      <c r="K46" s="5">
        <v>229.37459999999999</v>
      </c>
    </row>
    <row r="47" spans="1:11" x14ac:dyDescent="0.2">
      <c r="A47" s="5">
        <v>80.430700000000002</v>
      </c>
      <c r="B47" s="5">
        <v>10.72</v>
      </c>
      <c r="C47" s="5">
        <v>90.334999999999994</v>
      </c>
      <c r="D47" s="5">
        <v>127.5141</v>
      </c>
      <c r="E47" s="5">
        <v>235.1574</v>
      </c>
      <c r="F47" s="5">
        <v>38.086799999999997</v>
      </c>
      <c r="G47" s="5">
        <v>95.836699999999993</v>
      </c>
      <c r="H47" s="5">
        <v>239.72219999999999</v>
      </c>
      <c r="I47" s="5">
        <v>118.7865</v>
      </c>
      <c r="J47" s="5">
        <v>86.701999999999998</v>
      </c>
      <c r="K47" s="5">
        <v>211.36080000000001</v>
      </c>
    </row>
    <row r="48" spans="1:11" x14ac:dyDescent="0.2">
      <c r="A48" s="5">
        <v>186.8629</v>
      </c>
      <c r="B48" s="5">
        <v>0</v>
      </c>
      <c r="C48" s="5">
        <v>103.2299</v>
      </c>
      <c r="D48" s="5">
        <v>19.675999999999998</v>
      </c>
      <c r="E48" s="5">
        <v>90.766499999999994</v>
      </c>
      <c r="F48" s="5">
        <v>36.343000000000004</v>
      </c>
      <c r="G48" s="5">
        <v>26.081399999999999</v>
      </c>
      <c r="H48" s="5">
        <v>402.96690000000001</v>
      </c>
      <c r="I48" s="5">
        <v>135.07820000000001</v>
      </c>
      <c r="J48" s="5">
        <v>119.1726</v>
      </c>
      <c r="K48" s="5">
        <v>286.04969999999997</v>
      </c>
    </row>
    <row r="49" spans="1:11" x14ac:dyDescent="0.2">
      <c r="A49" s="5">
        <v>273.91140000000001</v>
      </c>
      <c r="B49" s="5">
        <v>0</v>
      </c>
      <c r="C49" s="5">
        <v>44.6798</v>
      </c>
      <c r="D49" s="5">
        <v>67.536299999999997</v>
      </c>
      <c r="E49" s="5">
        <v>80.134</v>
      </c>
      <c r="F49" s="5">
        <v>67.862700000000004</v>
      </c>
      <c r="G49" s="5">
        <v>9.6199999999999994E-2</v>
      </c>
      <c r="H49" s="5">
        <v>230.2518</v>
      </c>
      <c r="I49" s="5">
        <v>209.66249999999999</v>
      </c>
      <c r="J49" s="5">
        <v>356.839</v>
      </c>
      <c r="K49" s="5">
        <v>197.8741</v>
      </c>
    </row>
    <row r="50" spans="1:11" x14ac:dyDescent="0.2">
      <c r="A50" s="5">
        <v>40.387700000000002</v>
      </c>
      <c r="B50" s="5">
        <v>0</v>
      </c>
      <c r="C50" s="5">
        <v>105.5141</v>
      </c>
      <c r="D50" s="5">
        <v>9.8344000000000005</v>
      </c>
      <c r="E50" s="5">
        <v>68.613299999999995</v>
      </c>
      <c r="F50" s="5">
        <v>96.932699999999997</v>
      </c>
      <c r="G50" s="5">
        <v>9.1000000000000004E-3</v>
      </c>
      <c r="H50" s="5">
        <v>57.513100000000001</v>
      </c>
      <c r="I50" s="5">
        <v>163.584</v>
      </c>
      <c r="J50" s="5">
        <v>130.44489999999999</v>
      </c>
      <c r="K50" s="5">
        <v>168.661</v>
      </c>
    </row>
    <row r="51" spans="1:11" x14ac:dyDescent="0.2">
      <c r="A51" s="5">
        <v>32.717399999999998</v>
      </c>
      <c r="B51" s="5">
        <v>0</v>
      </c>
      <c r="C51" s="5">
        <v>34.3538</v>
      </c>
      <c r="D51" s="5">
        <v>38.564999999999998</v>
      </c>
      <c r="E51" s="5">
        <v>116.88979999999999</v>
      </c>
      <c r="F51" s="5">
        <v>331.08069999999998</v>
      </c>
      <c r="G51" s="5">
        <v>6.3239000000000001</v>
      </c>
      <c r="H51" s="5">
        <v>152.74639999999999</v>
      </c>
      <c r="I51" s="5">
        <v>146.1738</v>
      </c>
      <c r="J51" s="5">
        <v>120.80929999999999</v>
      </c>
      <c r="K51" s="5">
        <v>294.53399999999999</v>
      </c>
    </row>
    <row r="52" spans="1:11" x14ac:dyDescent="0.2">
      <c r="A52" s="5">
        <v>18.8157</v>
      </c>
      <c r="B52" s="5">
        <v>0</v>
      </c>
      <c r="C52" s="5">
        <v>45.629800000000003</v>
      </c>
      <c r="D52" s="5">
        <v>4.0814000000000004</v>
      </c>
      <c r="E52" s="5">
        <v>168.09960000000001</v>
      </c>
      <c r="F52" s="5">
        <v>12.8728</v>
      </c>
      <c r="G52" s="5">
        <v>2.7199999999999998E-2</v>
      </c>
      <c r="H52" s="5">
        <v>152.1174</v>
      </c>
      <c r="I52" s="5">
        <v>93.221400000000003</v>
      </c>
      <c r="J52" s="5">
        <v>241.6876</v>
      </c>
      <c r="K52" s="5">
        <v>289.66739999999999</v>
      </c>
    </row>
    <row r="53" spans="1:11" x14ac:dyDescent="0.2">
      <c r="A53" s="5">
        <v>53.222499999999997</v>
      </c>
      <c r="B53" s="5">
        <v>9.7100000000000009</v>
      </c>
      <c r="C53" s="5">
        <v>23.4711</v>
      </c>
      <c r="D53" s="5">
        <v>27.742899999999999</v>
      </c>
      <c r="E53" s="5">
        <v>94.263499999999993</v>
      </c>
      <c r="F53" s="5">
        <v>19.570499999999999</v>
      </c>
      <c r="G53" s="5">
        <v>1.8100000000000002E-2</v>
      </c>
      <c r="H53" s="5"/>
      <c r="I53" s="5">
        <v>103.43300000000001</v>
      </c>
      <c r="J53" s="5">
        <v>192.6061</v>
      </c>
      <c r="K53" s="5">
        <v>204.9127</v>
      </c>
    </row>
    <row r="54" spans="1:11" x14ac:dyDescent="0.2">
      <c r="A54" s="5">
        <v>142.91309999999999</v>
      </c>
      <c r="B54" s="5">
        <v>0</v>
      </c>
      <c r="C54" s="5">
        <v>128.87280000000001</v>
      </c>
      <c r="D54" s="5">
        <v>67.011700000000005</v>
      </c>
      <c r="E54" s="5">
        <v>88.411500000000004</v>
      </c>
      <c r="F54" s="5">
        <v>31.3764</v>
      </c>
      <c r="G54" s="5">
        <v>4.6780999999999997</v>
      </c>
      <c r="H54" s="5">
        <v>554.09990000000005</v>
      </c>
      <c r="I54" s="5">
        <v>52.6096</v>
      </c>
      <c r="J54" s="5">
        <v>292.13010000000003</v>
      </c>
      <c r="K54" s="5">
        <v>170.00489999999999</v>
      </c>
    </row>
    <row r="55" spans="1:11" x14ac:dyDescent="0.2">
      <c r="A55" s="5">
        <v>64.542000000000002</v>
      </c>
      <c r="B55" s="5">
        <v>0</v>
      </c>
      <c r="C55" s="5">
        <v>72.826400000000007</v>
      </c>
      <c r="D55" s="5">
        <v>132.5489</v>
      </c>
      <c r="E55" s="5">
        <v>51.612200000000001</v>
      </c>
      <c r="F55" s="5">
        <v>49.052500000000002</v>
      </c>
      <c r="G55" s="5">
        <v>36.357500000000002</v>
      </c>
      <c r="H55" s="5">
        <v>227.55969999999999</v>
      </c>
      <c r="I55" s="5">
        <v>173.12809999999999</v>
      </c>
      <c r="J55" s="5"/>
      <c r="K55" s="5">
        <v>185.24950000000001</v>
      </c>
    </row>
    <row r="56" spans="1:11" x14ac:dyDescent="0.2">
      <c r="A56" s="5">
        <v>203.84399999999999</v>
      </c>
      <c r="B56" s="5">
        <v>0</v>
      </c>
      <c r="C56" s="5">
        <v>118.7371</v>
      </c>
      <c r="D56" s="5">
        <v>146.02510000000001</v>
      </c>
      <c r="E56" s="5">
        <v>232.77170000000001</v>
      </c>
      <c r="F56" s="5">
        <v>79.8827</v>
      </c>
      <c r="G56" s="5">
        <v>2.2229000000000001</v>
      </c>
      <c r="H56" s="5">
        <v>217.7285</v>
      </c>
      <c r="I56" s="5">
        <v>178.23390000000001</v>
      </c>
      <c r="J56" s="5">
        <v>766.12879999999996</v>
      </c>
      <c r="K56" s="5">
        <v>303.65629999999999</v>
      </c>
    </row>
    <row r="57" spans="1:11" x14ac:dyDescent="0.2">
      <c r="A57" s="5">
        <v>135.9341</v>
      </c>
      <c r="B57" s="5">
        <v>0</v>
      </c>
      <c r="C57" s="5">
        <v>91.6203</v>
      </c>
      <c r="D57" s="5">
        <v>149.58179999999999</v>
      </c>
      <c r="E57" s="5">
        <v>120.9706</v>
      </c>
      <c r="F57" s="5">
        <v>82.437600000000003</v>
      </c>
      <c r="G57" s="5">
        <v>27.119299999999999</v>
      </c>
      <c r="H57" s="5">
        <v>232.86779999999999</v>
      </c>
      <c r="I57" s="5">
        <v>312.9873</v>
      </c>
      <c r="J57" s="5">
        <v>257.85449999999997</v>
      </c>
      <c r="K57" s="5">
        <v>113.004</v>
      </c>
    </row>
    <row r="58" spans="1:11" x14ac:dyDescent="0.2">
      <c r="A58" s="5">
        <v>133.17410000000001</v>
      </c>
      <c r="B58" s="5">
        <v>0</v>
      </c>
      <c r="C58" s="5">
        <v>119.8901</v>
      </c>
      <c r="D58" s="5">
        <v>148.45650000000001</v>
      </c>
      <c r="E58" s="5">
        <v>72.541700000000006</v>
      </c>
      <c r="F58" s="5">
        <v>101.38760000000001</v>
      </c>
      <c r="G58" s="5">
        <v>22.9693</v>
      </c>
      <c r="H58" s="5">
        <v>141.94900000000001</v>
      </c>
      <c r="I58" s="5">
        <v>143.01650000000001</v>
      </c>
      <c r="J58" s="5">
        <v>390.7029</v>
      </c>
      <c r="K58" s="5">
        <v>194.8605</v>
      </c>
    </row>
    <row r="59" spans="1:11" x14ac:dyDescent="0.2">
      <c r="A59" s="5">
        <v>125.589</v>
      </c>
      <c r="B59" s="5">
        <v>0</v>
      </c>
      <c r="C59" s="5">
        <v>43.276699999999998</v>
      </c>
      <c r="D59" s="5">
        <v>15.5349</v>
      </c>
      <c r="E59" s="5">
        <v>80.300799999999995</v>
      </c>
      <c r="F59" s="5">
        <v>30.392900000000001</v>
      </c>
      <c r="G59" s="5">
        <v>51.159199999999998</v>
      </c>
      <c r="H59" s="5">
        <v>259.48419999999999</v>
      </c>
      <c r="I59" s="5">
        <v>252.49350000000001</v>
      </c>
      <c r="J59" s="5">
        <v>527.02480000000003</v>
      </c>
      <c r="K59" s="5">
        <v>326.72680000000003</v>
      </c>
    </row>
    <row r="60" spans="1:11" x14ac:dyDescent="0.2">
      <c r="A60" s="5">
        <v>75.338899999999995</v>
      </c>
      <c r="B60" s="5">
        <v>0</v>
      </c>
      <c r="C60" s="5">
        <v>58.182000000000002</v>
      </c>
      <c r="D60" s="5">
        <v>78.311400000000006</v>
      </c>
      <c r="E60" s="5">
        <v>228.9375</v>
      </c>
      <c r="F60" s="5">
        <v>86.732799999999997</v>
      </c>
      <c r="G60" s="5">
        <v>4.36E-2</v>
      </c>
      <c r="H60" s="5">
        <v>271.625</v>
      </c>
      <c r="I60" s="5"/>
      <c r="J60" s="5">
        <v>236.6711</v>
      </c>
      <c r="K60" s="5">
        <v>247.19839999999999</v>
      </c>
    </row>
    <row r="61" spans="1:11" x14ac:dyDescent="0.2">
      <c r="A61" s="5">
        <v>227.30690000000001</v>
      </c>
      <c r="B61" s="5">
        <v>0</v>
      </c>
      <c r="C61" s="5">
        <v>69.903999999999996</v>
      </c>
      <c r="D61" s="5">
        <v>271.95260000000002</v>
      </c>
      <c r="E61" s="5">
        <v>80.650700000000001</v>
      </c>
      <c r="F61" s="5">
        <v>7.0243000000000002</v>
      </c>
      <c r="G61" s="5">
        <v>0.16689999999999999</v>
      </c>
      <c r="H61" s="5">
        <v>177.3869</v>
      </c>
      <c r="I61" s="5">
        <v>162.97059999999999</v>
      </c>
      <c r="J61" s="5">
        <v>209.75559999999999</v>
      </c>
      <c r="K61" s="5">
        <v>299.387</v>
      </c>
    </row>
    <row r="62" spans="1:11" x14ac:dyDescent="0.2">
      <c r="A62" s="5">
        <v>149.99549999999999</v>
      </c>
      <c r="B62" s="5">
        <v>0</v>
      </c>
      <c r="C62" s="5">
        <v>94.2</v>
      </c>
      <c r="D62" s="5">
        <v>199.49109999999999</v>
      </c>
      <c r="E62" s="5">
        <v>119.3916</v>
      </c>
      <c r="F62" s="5">
        <v>1.8100000000000002E-2</v>
      </c>
      <c r="G62" s="5">
        <v>13.8436</v>
      </c>
      <c r="H62" s="5">
        <v>348.2638</v>
      </c>
      <c r="I62" s="5">
        <v>444.04</v>
      </c>
      <c r="J62" s="5">
        <v>260.37979999999999</v>
      </c>
      <c r="K62" s="5">
        <v>269.726</v>
      </c>
    </row>
    <row r="63" spans="1:11" x14ac:dyDescent="0.2">
      <c r="A63" s="5">
        <v>56.875300000000003</v>
      </c>
      <c r="B63" s="5">
        <v>0.16</v>
      </c>
      <c r="C63" s="5">
        <v>66.847499999999997</v>
      </c>
      <c r="D63" s="5">
        <v>48.203000000000003</v>
      </c>
      <c r="E63" s="5">
        <v>123.4361</v>
      </c>
      <c r="F63" s="5">
        <v>7.3000000000000001E-3</v>
      </c>
      <c r="G63" s="5">
        <v>12.6496</v>
      </c>
      <c r="H63" s="5">
        <v>244.49</v>
      </c>
      <c r="I63" s="5">
        <v>285.95859999999999</v>
      </c>
      <c r="J63" s="5">
        <v>170.4074</v>
      </c>
      <c r="K63" s="5">
        <v>350.2996</v>
      </c>
    </row>
    <row r="64" spans="1:11" x14ac:dyDescent="0.2">
      <c r="A64" s="5">
        <v>96.845600000000005</v>
      </c>
      <c r="B64" s="5">
        <v>0</v>
      </c>
      <c r="C64" s="5">
        <v>91.221500000000006</v>
      </c>
      <c r="D64" s="5">
        <v>52.637599999999999</v>
      </c>
      <c r="E64" s="5">
        <v>93.801199999999994</v>
      </c>
      <c r="F64" s="5">
        <v>7.0800000000000002E-2</v>
      </c>
      <c r="G64" s="5">
        <v>32.612099999999998</v>
      </c>
      <c r="H64" s="5">
        <v>117.5279</v>
      </c>
      <c r="I64" s="5">
        <v>165.8134</v>
      </c>
      <c r="J64" s="5">
        <v>527.00310000000002</v>
      </c>
      <c r="K64" s="5">
        <v>547.53570000000002</v>
      </c>
    </row>
    <row r="65" spans="1:11" x14ac:dyDescent="0.2">
      <c r="A65" s="5">
        <v>207.4496</v>
      </c>
      <c r="B65" s="5">
        <v>0</v>
      </c>
      <c r="C65" s="5">
        <v>64.994799999999998</v>
      </c>
      <c r="D65" s="5">
        <v>72.441199999999995</v>
      </c>
      <c r="E65" s="5">
        <v>94.805499999999995</v>
      </c>
      <c r="F65" s="5">
        <v>27.0885</v>
      </c>
      <c r="G65" s="5">
        <v>37.627699999999997</v>
      </c>
      <c r="H65" s="5">
        <v>148.00219999999999</v>
      </c>
      <c r="I65" s="5">
        <v>274.04750000000001</v>
      </c>
      <c r="J65" s="5">
        <v>563.19870000000003</v>
      </c>
      <c r="K65" s="5">
        <v>285.73750000000001</v>
      </c>
    </row>
    <row r="66" spans="1:11" x14ac:dyDescent="0.2">
      <c r="A66" s="5">
        <v>127.9299</v>
      </c>
      <c r="B66" s="5">
        <v>0</v>
      </c>
      <c r="C66" s="5">
        <v>70.875699999999995</v>
      </c>
      <c r="D66" s="5">
        <v>140.31389999999999</v>
      </c>
      <c r="E66" s="5">
        <v>103.84439999999999</v>
      </c>
      <c r="F66" s="5">
        <v>7.4399999999999994E-2</v>
      </c>
      <c r="G66" s="5">
        <v>32.666600000000003</v>
      </c>
      <c r="H66" s="5">
        <v>150.154</v>
      </c>
      <c r="I66" s="5">
        <v>107.4774</v>
      </c>
      <c r="J66" s="5">
        <v>231.62960000000001</v>
      </c>
      <c r="K66" s="5">
        <v>91.114599999999996</v>
      </c>
    </row>
    <row r="67" spans="1:11" x14ac:dyDescent="0.2">
      <c r="A67" s="5">
        <v>174.8066</v>
      </c>
      <c r="B67" s="5">
        <v>1.81</v>
      </c>
      <c r="C67" s="5">
        <v>163.0163</v>
      </c>
      <c r="D67" s="5">
        <v>73.784199999999998</v>
      </c>
      <c r="E67" s="5">
        <v>61.972700000000003</v>
      </c>
      <c r="F67" s="5">
        <v>61.671300000000002</v>
      </c>
      <c r="G67" s="5">
        <v>3.8100000000000002E-2</v>
      </c>
      <c r="H67" s="5">
        <v>311.95030000000003</v>
      </c>
      <c r="I67" s="5">
        <v>308.20209999999997</v>
      </c>
      <c r="J67" s="5">
        <v>124.34610000000001</v>
      </c>
      <c r="K67" s="5">
        <v>203.65029999999999</v>
      </c>
    </row>
    <row r="68" spans="1:11" x14ac:dyDescent="0.2">
      <c r="A68" s="5">
        <v>101.1862</v>
      </c>
      <c r="B68" s="5">
        <v>0</v>
      </c>
      <c r="C68" s="5">
        <v>39.2376</v>
      </c>
      <c r="D68" s="5">
        <v>58.969099999999997</v>
      </c>
      <c r="E68" s="5">
        <v>164.33250000000001</v>
      </c>
      <c r="F68" s="5">
        <v>87.273600000000002</v>
      </c>
      <c r="G68" s="5">
        <v>7.4399999999999994E-2</v>
      </c>
      <c r="H68" s="5">
        <v>137.00530000000001</v>
      </c>
      <c r="I68" s="5">
        <v>322.38319999999999</v>
      </c>
      <c r="J68" s="5">
        <v>256.68329999999997</v>
      </c>
      <c r="K68" s="5">
        <v>103.9021</v>
      </c>
    </row>
    <row r="69" spans="1:11" x14ac:dyDescent="0.2">
      <c r="A69" s="5">
        <v>536.34910000000002</v>
      </c>
      <c r="B69" s="5">
        <v>0</v>
      </c>
      <c r="C69" s="5">
        <v>28.483699999999999</v>
      </c>
      <c r="D69" s="5">
        <v>104.94759999999999</v>
      </c>
      <c r="E69" s="5">
        <v>91.748999999999995</v>
      </c>
      <c r="F69" s="5">
        <v>2.7199999999999998E-2</v>
      </c>
      <c r="G69" s="5">
        <v>8.5300000000000001E-2</v>
      </c>
      <c r="H69" s="5">
        <v>264.5222</v>
      </c>
      <c r="I69" s="5">
        <v>187.0316</v>
      </c>
      <c r="J69" s="5">
        <v>207.05799999999999</v>
      </c>
      <c r="K69" s="5">
        <v>167.14060000000001</v>
      </c>
    </row>
    <row r="70" spans="1:11" x14ac:dyDescent="0.2">
      <c r="A70" s="5">
        <v>31.877199999999998</v>
      </c>
      <c r="B70" s="5">
        <v>10.37</v>
      </c>
      <c r="C70" s="5">
        <v>59.507199999999997</v>
      </c>
      <c r="D70" s="5">
        <v>108.93689999999999</v>
      </c>
      <c r="E70" s="5">
        <v>85.612499999999997</v>
      </c>
      <c r="F70" s="5">
        <v>18.411000000000001</v>
      </c>
      <c r="G70" s="5">
        <v>10.228899999999999</v>
      </c>
      <c r="J70" s="5">
        <v>219.24950000000001</v>
      </c>
      <c r="K70" s="5">
        <v>601.81489999999997</v>
      </c>
    </row>
    <row r="71" spans="1:11" x14ac:dyDescent="0.2">
      <c r="A71" s="5">
        <v>54.494500000000002</v>
      </c>
      <c r="B71" s="5">
        <v>0</v>
      </c>
      <c r="C71" s="5">
        <v>30.6755</v>
      </c>
      <c r="D71" s="5"/>
      <c r="E71" s="5">
        <v>134.75200000000001</v>
      </c>
      <c r="F71" s="5">
        <v>63.4405</v>
      </c>
      <c r="G71" s="5">
        <v>2.085</v>
      </c>
      <c r="J71" s="5">
        <v>284.72109999999998</v>
      </c>
      <c r="K71" s="5">
        <v>257.48820000000001</v>
      </c>
    </row>
    <row r="72" spans="1:11" x14ac:dyDescent="0.2">
      <c r="A72" s="5">
        <v>58.040199999999999</v>
      </c>
      <c r="B72" s="5">
        <v>13.34</v>
      </c>
      <c r="C72" s="5">
        <v>69.6828</v>
      </c>
      <c r="D72" s="5">
        <v>103.3168</v>
      </c>
      <c r="E72" s="5">
        <v>41.545400000000001</v>
      </c>
      <c r="F72" s="5">
        <v>49.119599999999998</v>
      </c>
      <c r="G72" s="5">
        <v>49.966999999999999</v>
      </c>
      <c r="J72" s="5">
        <v>191.3314</v>
      </c>
      <c r="K72" s="5">
        <v>259.43619999999999</v>
      </c>
    </row>
    <row r="73" spans="1:11" x14ac:dyDescent="0.2">
      <c r="A73" s="5">
        <v>72.255899999999997</v>
      </c>
      <c r="B73" s="5">
        <v>0</v>
      </c>
      <c r="C73" s="5">
        <v>45.0533</v>
      </c>
      <c r="D73" s="5">
        <v>32.296399999999998</v>
      </c>
      <c r="E73" s="5">
        <v>101.6871</v>
      </c>
      <c r="F73" s="5">
        <v>1.4500000000000001E-2</v>
      </c>
      <c r="G73" s="5">
        <v>13.5914</v>
      </c>
      <c r="J73" s="5">
        <v>169.62960000000001</v>
      </c>
      <c r="K73" s="5">
        <v>161.60890000000001</v>
      </c>
    </row>
    <row r="74" spans="1:11" x14ac:dyDescent="0.2">
      <c r="A74" s="5">
        <v>108.3883</v>
      </c>
      <c r="B74" s="5">
        <v>0</v>
      </c>
      <c r="C74" s="5">
        <v>98.300700000000006</v>
      </c>
      <c r="D74" s="5"/>
      <c r="E74" s="5">
        <v>116.0215</v>
      </c>
      <c r="F74" s="5">
        <v>33.443199999999997</v>
      </c>
      <c r="G74" s="5">
        <v>25.9162</v>
      </c>
      <c r="J74" s="5">
        <v>314.85629999999998</v>
      </c>
      <c r="K74" s="5">
        <v>446.79660000000001</v>
      </c>
    </row>
    <row r="75" spans="1:11" x14ac:dyDescent="0.2">
      <c r="A75" s="5">
        <v>147.36429999999999</v>
      </c>
      <c r="B75" s="5">
        <v>0</v>
      </c>
      <c r="C75" s="5">
        <v>72.052300000000002</v>
      </c>
      <c r="D75" s="5"/>
      <c r="E75" s="5">
        <v>70.105199999999996</v>
      </c>
      <c r="F75" s="5">
        <v>2.18E-2</v>
      </c>
      <c r="G75" s="5">
        <v>94.419499999999999</v>
      </c>
      <c r="J75" s="5">
        <v>456.72919999999999</v>
      </c>
      <c r="K75" s="5">
        <v>132.4025</v>
      </c>
    </row>
    <row r="76" spans="1:11" x14ac:dyDescent="0.2">
      <c r="A76" s="5">
        <v>161.86359999999999</v>
      </c>
      <c r="B76" s="5">
        <v>0</v>
      </c>
      <c r="C76" s="5">
        <v>105.92919999999999</v>
      </c>
      <c r="D76" s="5"/>
      <c r="E76" s="5">
        <v>63.350499999999997</v>
      </c>
      <c r="F76" s="5">
        <v>25.7638</v>
      </c>
      <c r="G76" s="5">
        <v>78.984399999999994</v>
      </c>
      <c r="J76" s="5">
        <v>543.69410000000005</v>
      </c>
      <c r="K76" s="5">
        <v>145.12899999999999</v>
      </c>
    </row>
    <row r="77" spans="1:11" x14ac:dyDescent="0.2">
      <c r="A77" s="5">
        <v>176.72049999999999</v>
      </c>
      <c r="B77" s="5">
        <v>0</v>
      </c>
      <c r="C77" s="5">
        <v>108.43640000000001</v>
      </c>
      <c r="D77" s="5"/>
      <c r="E77" s="5">
        <v>98.351500000000001</v>
      </c>
      <c r="F77" s="5"/>
      <c r="G77" s="5">
        <v>1.8763000000000001</v>
      </c>
      <c r="J77" s="5">
        <v>212.28450000000001</v>
      </c>
      <c r="K77" s="5"/>
    </row>
    <row r="78" spans="1:11" x14ac:dyDescent="0.2">
      <c r="A78" s="5">
        <v>94.323700000000002</v>
      </c>
      <c r="B78" s="5">
        <v>0</v>
      </c>
      <c r="C78" s="5">
        <v>96.174199999999999</v>
      </c>
      <c r="D78" s="5">
        <v>101.919</v>
      </c>
      <c r="E78" s="5">
        <v>103.2933</v>
      </c>
      <c r="F78" s="5">
        <v>24.348400000000002</v>
      </c>
      <c r="G78" s="5">
        <v>60.898200000000003</v>
      </c>
      <c r="J78" s="5">
        <v>194.2936</v>
      </c>
      <c r="K78" s="5">
        <v>266.78280000000001</v>
      </c>
    </row>
    <row r="79" spans="1:11" x14ac:dyDescent="0.2">
      <c r="A79" s="5">
        <v>71.988500000000002</v>
      </c>
      <c r="B79" s="5">
        <v>0</v>
      </c>
      <c r="C79" s="5">
        <v>63.442999999999998</v>
      </c>
      <c r="D79" s="5">
        <v>23.171600000000002</v>
      </c>
      <c r="E79" s="5">
        <v>60.798000000000002</v>
      </c>
      <c r="F79" s="5">
        <v>4.0899999999999999E-2</v>
      </c>
      <c r="G79" s="5">
        <v>11.0364</v>
      </c>
      <c r="J79" s="5">
        <v>509.22430000000003</v>
      </c>
      <c r="K79" s="5">
        <v>368.78440000000001</v>
      </c>
    </row>
    <row r="80" spans="1:11" x14ac:dyDescent="0.2">
      <c r="A80" s="5">
        <v>119.1377</v>
      </c>
      <c r="B80" s="5">
        <v>4.18</v>
      </c>
      <c r="C80" s="5">
        <v>60.395499999999998</v>
      </c>
      <c r="D80" s="5">
        <v>118.19799999999999</v>
      </c>
      <c r="E80" s="5">
        <v>59.808199999999999</v>
      </c>
      <c r="F80" s="5">
        <v>4.7699999999999999E-2</v>
      </c>
      <c r="G80" s="5">
        <v>8.8842999999999996</v>
      </c>
      <c r="J80" s="5">
        <v>192.77080000000001</v>
      </c>
      <c r="K80" s="5">
        <v>300.13580000000002</v>
      </c>
    </row>
    <row r="81" spans="1:11" x14ac:dyDescent="0.2">
      <c r="A81" s="5">
        <v>128.5838</v>
      </c>
      <c r="B81" s="5">
        <v>0</v>
      </c>
      <c r="C81" s="5">
        <v>137.77760000000001</v>
      </c>
      <c r="D81" s="5">
        <v>58.445700000000002</v>
      </c>
      <c r="E81" s="5"/>
      <c r="F81" s="5">
        <v>31.853300000000001</v>
      </c>
      <c r="G81" s="5">
        <v>24.319400000000002</v>
      </c>
      <c r="J81" s="5">
        <v>454.88189999999997</v>
      </c>
      <c r="K81" s="5">
        <v>317.59960000000001</v>
      </c>
    </row>
    <row r="82" spans="1:11" x14ac:dyDescent="0.2">
      <c r="A82" s="5">
        <v>71.133200000000002</v>
      </c>
      <c r="B82" s="5">
        <v>18.48</v>
      </c>
      <c r="C82" s="5">
        <v>52.275700000000001</v>
      </c>
      <c r="D82" s="5">
        <v>210.67830000000001</v>
      </c>
      <c r="E82" s="5"/>
      <c r="F82" s="5">
        <v>39.167400000000001</v>
      </c>
      <c r="G82" s="5"/>
      <c r="J82" s="5">
        <v>216.36529999999999</v>
      </c>
      <c r="K82" s="5">
        <v>113.167</v>
      </c>
    </row>
    <row r="83" spans="1:11" x14ac:dyDescent="0.2">
      <c r="A83" s="5">
        <v>21.006900000000002</v>
      </c>
      <c r="B83" s="5">
        <v>0</v>
      </c>
      <c r="C83" s="5">
        <v>81.214500000000001</v>
      </c>
      <c r="D83" s="5">
        <v>21.865100000000002</v>
      </c>
      <c r="E83" s="5">
        <v>224.17150000000001</v>
      </c>
      <c r="F83" s="5">
        <v>50.782699999999998</v>
      </c>
      <c r="G83" s="5">
        <v>25.642199999999999</v>
      </c>
      <c r="J83" s="5">
        <v>216.04079999999999</v>
      </c>
      <c r="K83" s="5">
        <v>94.605699999999999</v>
      </c>
    </row>
    <row r="84" spans="1:11" x14ac:dyDescent="0.2">
      <c r="A84" s="5">
        <v>31.533000000000001</v>
      </c>
      <c r="B84" s="5">
        <v>0</v>
      </c>
      <c r="C84" s="5"/>
      <c r="D84" s="5">
        <v>66.621399999999994</v>
      </c>
      <c r="E84" s="5">
        <v>212.99879999999999</v>
      </c>
      <c r="F84" s="5">
        <v>2.7300000000000001E-2</v>
      </c>
      <c r="G84" s="5">
        <v>14.003299999999999</v>
      </c>
      <c r="J84" s="5">
        <v>96.663700000000006</v>
      </c>
      <c r="K84" s="5">
        <v>119.4177</v>
      </c>
    </row>
    <row r="85" spans="1:11" x14ac:dyDescent="0.2">
      <c r="A85" s="5">
        <v>121.99160000000001</v>
      </c>
      <c r="B85" s="5">
        <v>0</v>
      </c>
      <c r="C85" s="5">
        <v>72.9786</v>
      </c>
      <c r="D85" s="5">
        <v>23.1083</v>
      </c>
      <c r="E85" s="5">
        <v>54.947899999999997</v>
      </c>
      <c r="F85" s="5">
        <v>10.1633</v>
      </c>
      <c r="G85" s="5">
        <v>37.7166</v>
      </c>
      <c r="J85" s="5">
        <v>384.2636</v>
      </c>
      <c r="K85" s="5">
        <v>162.62039999999999</v>
      </c>
    </row>
    <row r="86" spans="1:11" x14ac:dyDescent="0.2">
      <c r="A86" s="5">
        <v>111.78619999999999</v>
      </c>
      <c r="B86" s="5">
        <v>0</v>
      </c>
      <c r="C86" s="5">
        <v>105.74250000000001</v>
      </c>
      <c r="D86" s="5">
        <v>67.812100000000001</v>
      </c>
      <c r="E86" s="5">
        <v>91.473500000000001</v>
      </c>
      <c r="F86" s="5">
        <v>0.1704</v>
      </c>
      <c r="G86" s="5">
        <v>66.788499999999999</v>
      </c>
      <c r="J86" s="5">
        <v>260.50490000000002</v>
      </c>
      <c r="K86" s="5">
        <v>291.07670000000002</v>
      </c>
    </row>
    <row r="87" spans="1:11" x14ac:dyDescent="0.2">
      <c r="A87" s="5">
        <v>114.0531</v>
      </c>
      <c r="B87" s="5">
        <v>0</v>
      </c>
      <c r="C87" s="5">
        <v>92.780500000000004</v>
      </c>
      <c r="D87" s="5">
        <v>103.4898</v>
      </c>
      <c r="E87" s="5">
        <v>183.07929999999999</v>
      </c>
      <c r="F87" s="5">
        <v>84.79</v>
      </c>
      <c r="G87" s="5">
        <v>38.231999999999999</v>
      </c>
      <c r="J87" s="5">
        <v>217.08680000000001</v>
      </c>
      <c r="K87" s="5">
        <v>136.19300000000001</v>
      </c>
    </row>
    <row r="88" spans="1:11" x14ac:dyDescent="0.2">
      <c r="A88" s="5">
        <v>59.474600000000002</v>
      </c>
      <c r="B88" s="5">
        <v>0</v>
      </c>
      <c r="C88" s="5">
        <v>143.0549</v>
      </c>
      <c r="D88" s="5">
        <v>59.017600000000002</v>
      </c>
      <c r="E88" s="5">
        <v>43.831400000000002</v>
      </c>
      <c r="F88" s="5">
        <v>91.436099999999996</v>
      </c>
      <c r="G88" s="5">
        <v>10.864100000000001</v>
      </c>
      <c r="J88" s="5">
        <v>412.7346</v>
      </c>
      <c r="K88" s="5">
        <v>187.9572</v>
      </c>
    </row>
    <row r="89" spans="1:11" x14ac:dyDescent="0.2">
      <c r="A89" s="5">
        <v>42.883600000000001</v>
      </c>
      <c r="B89" s="5">
        <v>0</v>
      </c>
      <c r="C89" s="5">
        <v>98.579899999999995</v>
      </c>
      <c r="D89" s="5">
        <v>69.903999999999996</v>
      </c>
      <c r="E89" s="5">
        <v>70.625500000000002</v>
      </c>
      <c r="F89" s="5">
        <v>101.5449</v>
      </c>
      <c r="G89" s="5">
        <v>40.171799999999998</v>
      </c>
      <c r="J89" s="5">
        <v>358.3777</v>
      </c>
      <c r="K89" s="5">
        <v>191.59039999999999</v>
      </c>
    </row>
    <row r="90" spans="1:11" x14ac:dyDescent="0.2">
      <c r="A90" s="5">
        <v>116.8835</v>
      </c>
      <c r="B90" s="5"/>
      <c r="C90" s="5">
        <v>46.574300000000001</v>
      </c>
      <c r="D90" s="5">
        <v>49.455800000000004</v>
      </c>
      <c r="E90" s="5">
        <v>111.4295</v>
      </c>
      <c r="F90" s="5">
        <v>2.0400000000000001E-2</v>
      </c>
      <c r="G90" s="5">
        <v>7.3000000000000001E-3</v>
      </c>
      <c r="J90" s="5">
        <v>155.07050000000001</v>
      </c>
      <c r="K90" s="5">
        <v>173.10409999999999</v>
      </c>
    </row>
    <row r="91" spans="1:11" x14ac:dyDescent="0.2">
      <c r="A91" s="5">
        <v>24.7669</v>
      </c>
      <c r="B91" s="5"/>
      <c r="C91" s="5">
        <v>86.1708</v>
      </c>
      <c r="D91" s="5">
        <v>11.4763</v>
      </c>
      <c r="E91" s="5">
        <v>118.4543</v>
      </c>
      <c r="F91" s="5">
        <v>204.01679999999999</v>
      </c>
      <c r="G91" s="5">
        <v>29.752300000000002</v>
      </c>
      <c r="J91" s="5">
        <v>361.93819999999999</v>
      </c>
      <c r="K91" s="5">
        <v>154.83600000000001</v>
      </c>
    </row>
    <row r="92" spans="1:11" x14ac:dyDescent="0.2">
      <c r="A92" s="5">
        <v>131.19499999999999</v>
      </c>
      <c r="B92" s="5">
        <v>0</v>
      </c>
      <c r="C92" s="5">
        <v>173.13210000000001</v>
      </c>
      <c r="D92" s="5">
        <v>12.232699999999999</v>
      </c>
      <c r="E92" s="5">
        <v>40.207500000000003</v>
      </c>
      <c r="F92" s="5">
        <v>67.537499999999994</v>
      </c>
      <c r="G92" s="5">
        <v>61.0289</v>
      </c>
      <c r="J92" s="5">
        <v>261.22640000000001</v>
      </c>
      <c r="K92" s="5">
        <v>255.91059999999999</v>
      </c>
    </row>
    <row r="93" spans="1:11" x14ac:dyDescent="0.2">
      <c r="A93" s="5">
        <v>94.097200000000001</v>
      </c>
      <c r="B93" s="5">
        <v>0</v>
      </c>
      <c r="C93" s="5">
        <v>97.874700000000004</v>
      </c>
      <c r="D93" s="5"/>
      <c r="E93" s="5">
        <v>69.168000000000006</v>
      </c>
      <c r="F93" s="5">
        <v>120.6651</v>
      </c>
      <c r="G93" s="5">
        <v>67.498000000000005</v>
      </c>
      <c r="J93" s="5">
        <v>307.67380000000003</v>
      </c>
      <c r="K93" s="5">
        <v>317.08150000000001</v>
      </c>
    </row>
    <row r="94" spans="1:11" x14ac:dyDescent="0.2">
      <c r="A94" s="5">
        <v>71.278199999999998</v>
      </c>
      <c r="B94" s="5">
        <v>0</v>
      </c>
      <c r="C94" s="5">
        <v>53.314500000000002</v>
      </c>
      <c r="D94" s="5">
        <v>140.90280000000001</v>
      </c>
      <c r="E94" s="5">
        <v>208.0333</v>
      </c>
      <c r="F94" s="5">
        <v>32.793999999999997</v>
      </c>
      <c r="G94" s="5">
        <v>8.7827000000000002</v>
      </c>
      <c r="J94" s="5"/>
      <c r="K94" s="5">
        <v>740.57489999999996</v>
      </c>
    </row>
    <row r="95" spans="1:11" x14ac:dyDescent="0.2">
      <c r="A95" s="5">
        <v>47.040399999999998</v>
      </c>
      <c r="B95" s="5">
        <v>0</v>
      </c>
      <c r="C95" s="5">
        <v>87.361900000000006</v>
      </c>
      <c r="D95" s="5">
        <v>113.6831</v>
      </c>
      <c r="E95" s="5">
        <v>113.5197</v>
      </c>
      <c r="F95" s="5">
        <v>65.976699999999994</v>
      </c>
      <c r="G95" s="5">
        <v>1.6299999999999999E-2</v>
      </c>
      <c r="J95" s="5"/>
      <c r="K95" s="5">
        <v>152.66839999999999</v>
      </c>
    </row>
    <row r="96" spans="1:11" x14ac:dyDescent="0.2">
      <c r="A96" s="5">
        <v>94.959699999999998</v>
      </c>
      <c r="B96" s="5">
        <v>0</v>
      </c>
      <c r="C96" s="5">
        <v>119.32810000000001</v>
      </c>
      <c r="D96" s="5">
        <v>56.100499999999997</v>
      </c>
      <c r="E96" s="5">
        <v>139.16810000000001</v>
      </c>
      <c r="F96" s="5">
        <v>66.870699999999999</v>
      </c>
      <c r="G96" s="5">
        <v>34.405000000000001</v>
      </c>
      <c r="J96" s="5"/>
      <c r="K96" s="5">
        <v>194.92359999999999</v>
      </c>
    </row>
    <row r="97" spans="1:11" x14ac:dyDescent="0.2">
      <c r="A97" s="5">
        <v>57.077300000000001</v>
      </c>
      <c r="B97" s="5">
        <v>0</v>
      </c>
      <c r="C97" s="5">
        <v>55.446399999999997</v>
      </c>
      <c r="D97" s="5">
        <v>66.643100000000004</v>
      </c>
      <c r="E97" s="5">
        <v>194.87379999999999</v>
      </c>
      <c r="F97" s="5">
        <v>57.233899999999998</v>
      </c>
      <c r="G97" s="5">
        <v>3.4500000000000003E-2</v>
      </c>
      <c r="J97" s="5"/>
      <c r="K97" s="5">
        <v>598.07669999999996</v>
      </c>
    </row>
    <row r="98" spans="1:11" x14ac:dyDescent="0.2">
      <c r="A98" s="5">
        <v>28.8095</v>
      </c>
      <c r="B98" s="5">
        <v>14.7761</v>
      </c>
      <c r="C98" s="5">
        <v>89.403199999999998</v>
      </c>
      <c r="D98" s="5">
        <v>46.649099999999997</v>
      </c>
      <c r="E98" s="5">
        <v>105.5359</v>
      </c>
      <c r="F98" s="5"/>
      <c r="G98" s="5">
        <v>7.3000000000000001E-3</v>
      </c>
      <c r="J98" s="5"/>
      <c r="K98" s="5">
        <v>147.40610000000001</v>
      </c>
    </row>
    <row r="99" spans="1:11" x14ac:dyDescent="0.2">
      <c r="A99" s="5">
        <v>58.628399999999999</v>
      </c>
      <c r="B99" s="5">
        <v>0</v>
      </c>
      <c r="C99" s="5">
        <v>43.528700000000001</v>
      </c>
      <c r="D99" s="5">
        <v>49.1753</v>
      </c>
      <c r="E99" s="5">
        <v>378.26490000000001</v>
      </c>
      <c r="F99" s="5">
        <v>20.055299999999999</v>
      </c>
      <c r="G99" s="5">
        <v>67.5107</v>
      </c>
      <c r="J99" s="5"/>
      <c r="K99" s="5">
        <v>373.4264</v>
      </c>
    </row>
    <row r="100" spans="1:11" x14ac:dyDescent="0.2">
      <c r="A100" s="5">
        <v>82.297200000000004</v>
      </c>
      <c r="B100" s="5">
        <v>0</v>
      </c>
      <c r="C100" s="5">
        <v>80.667000000000002</v>
      </c>
      <c r="D100" s="5">
        <v>194.5821</v>
      </c>
      <c r="E100" s="5">
        <v>108.4564</v>
      </c>
      <c r="F100" s="5">
        <v>13.033899999999999</v>
      </c>
      <c r="G100" s="5">
        <v>19.563300000000002</v>
      </c>
      <c r="J100" s="5"/>
      <c r="K100" s="5"/>
    </row>
    <row r="101" spans="1:11" x14ac:dyDescent="0.2">
      <c r="A101" s="5">
        <v>77.373900000000006</v>
      </c>
      <c r="B101" s="5">
        <v>0</v>
      </c>
      <c r="C101" s="5">
        <v>82.715500000000006</v>
      </c>
      <c r="D101" s="5">
        <v>25.8263</v>
      </c>
      <c r="E101" s="5">
        <v>66.305499999999995</v>
      </c>
      <c r="F101" s="5">
        <v>86.945400000000006</v>
      </c>
      <c r="G101" s="5">
        <v>43.194899999999997</v>
      </c>
      <c r="J101" s="5"/>
      <c r="K101" s="5">
        <v>265.56950000000001</v>
      </c>
    </row>
    <row r="102" spans="1:11" x14ac:dyDescent="0.2">
      <c r="A102" s="5"/>
      <c r="C102" s="5">
        <v>74.648300000000006</v>
      </c>
      <c r="D102" s="5">
        <v>313.9871</v>
      </c>
      <c r="E102" s="5">
        <v>191.8408</v>
      </c>
      <c r="F102" s="5">
        <v>48.468600000000002</v>
      </c>
      <c r="G102" s="5">
        <v>1.6299999999999999E-2</v>
      </c>
      <c r="J102" s="5"/>
      <c r="K102" s="5">
        <v>166.90119999999999</v>
      </c>
    </row>
    <row r="103" spans="1:11" x14ac:dyDescent="0.2">
      <c r="A103" s="5">
        <v>165.80619999999999</v>
      </c>
      <c r="C103" s="5">
        <v>114.437</v>
      </c>
      <c r="D103" s="5">
        <v>61.192700000000002</v>
      </c>
      <c r="E103" s="5">
        <v>108.71380000000001</v>
      </c>
      <c r="F103" s="5">
        <v>13.930099999999999</v>
      </c>
      <c r="G103" s="5">
        <v>13.4716</v>
      </c>
      <c r="J103" s="5"/>
      <c r="K103" s="5">
        <v>219.0403</v>
      </c>
    </row>
    <row r="104" spans="1:11" x14ac:dyDescent="0.2">
      <c r="A104" s="5">
        <v>41.563600000000001</v>
      </c>
      <c r="C104" s="5">
        <v>144.6448</v>
      </c>
      <c r="D104" s="5">
        <v>97.804100000000005</v>
      </c>
      <c r="E104" s="5">
        <v>120.6932</v>
      </c>
      <c r="F104" s="5">
        <v>154.79329999999999</v>
      </c>
      <c r="G104" s="5">
        <v>10.2181</v>
      </c>
      <c r="J104" s="5"/>
      <c r="K104" s="5">
        <v>283.83760000000001</v>
      </c>
    </row>
    <row r="105" spans="1:11" x14ac:dyDescent="0.2">
      <c r="A105" s="5">
        <v>149.75960000000001</v>
      </c>
      <c r="C105" s="5">
        <v>70.302800000000005</v>
      </c>
      <c r="D105" s="5">
        <v>60.762</v>
      </c>
      <c r="E105" s="5">
        <v>130.88329999999999</v>
      </c>
      <c r="F105" s="5">
        <v>61.441000000000003</v>
      </c>
      <c r="G105" s="5">
        <v>32.512300000000003</v>
      </c>
    </row>
    <row r="106" spans="1:11" x14ac:dyDescent="0.2">
      <c r="A106" s="5">
        <v>87.814300000000003</v>
      </c>
      <c r="C106" s="5">
        <v>111.3352</v>
      </c>
      <c r="D106" s="5">
        <v>51.762999999999998</v>
      </c>
      <c r="E106" s="5">
        <v>249.42099999999999</v>
      </c>
      <c r="F106" s="5">
        <v>48.750300000000003</v>
      </c>
      <c r="G106" s="5">
        <v>29.879300000000001</v>
      </c>
    </row>
    <row r="107" spans="1:11" x14ac:dyDescent="0.2">
      <c r="A107" s="5">
        <v>120.8856</v>
      </c>
      <c r="C107" s="5">
        <v>66.849299999999999</v>
      </c>
      <c r="D107" s="5">
        <v>51.866100000000003</v>
      </c>
      <c r="E107" s="5">
        <v>64.639499999999998</v>
      </c>
      <c r="F107" s="5">
        <v>27.993400000000001</v>
      </c>
      <c r="G107" s="5">
        <v>72.863799999999998</v>
      </c>
    </row>
    <row r="108" spans="1:11" x14ac:dyDescent="0.2">
      <c r="A108" s="5">
        <v>53.177100000000003</v>
      </c>
      <c r="C108" s="5">
        <v>106.47669999999999</v>
      </c>
      <c r="D108" s="5">
        <v>23.093800000000002</v>
      </c>
      <c r="E108" s="5">
        <v>121.04130000000001</v>
      </c>
      <c r="F108" s="5">
        <v>2.3302</v>
      </c>
      <c r="G108" s="5">
        <v>17.291399999999999</v>
      </c>
    </row>
    <row r="109" spans="1:11" x14ac:dyDescent="0.2">
      <c r="A109" s="5">
        <v>37.092399999999998</v>
      </c>
      <c r="C109" s="5">
        <v>105.3237</v>
      </c>
      <c r="D109" s="5">
        <v>0.17910000000000001</v>
      </c>
      <c r="E109" s="5">
        <v>156.6387</v>
      </c>
      <c r="F109" s="5">
        <v>1.0200000000000001E-2</v>
      </c>
      <c r="G109" s="5">
        <v>56.822600000000001</v>
      </c>
    </row>
    <row r="110" spans="1:11" x14ac:dyDescent="0.2">
      <c r="A110" s="5">
        <v>98.148499999999999</v>
      </c>
      <c r="C110" s="5">
        <v>162.70269999999999</v>
      </c>
      <c r="D110" s="5"/>
      <c r="E110" s="5">
        <v>105.1153</v>
      </c>
      <c r="F110" s="5">
        <v>40.463900000000002</v>
      </c>
      <c r="G110" s="5">
        <v>43.628599999999999</v>
      </c>
    </row>
    <row r="111" spans="1:11" x14ac:dyDescent="0.2">
      <c r="A111" s="5">
        <v>40.064700000000002</v>
      </c>
      <c r="C111" s="5">
        <v>96.594800000000006</v>
      </c>
      <c r="D111" s="5">
        <v>109.77979999999999</v>
      </c>
      <c r="E111" s="5">
        <v>102.9036</v>
      </c>
      <c r="F111" s="5">
        <v>48.724699999999999</v>
      </c>
      <c r="G111" s="5">
        <v>11.072699999999999</v>
      </c>
    </row>
    <row r="112" spans="1:11" x14ac:dyDescent="0.2">
      <c r="A112" s="5">
        <v>17.249700000000001</v>
      </c>
      <c r="C112" s="5">
        <v>102.6878</v>
      </c>
      <c r="D112" s="5">
        <v>74.335599999999999</v>
      </c>
      <c r="E112" s="5">
        <v>199.07239999999999</v>
      </c>
      <c r="F112" s="5">
        <v>24.941099999999999</v>
      </c>
      <c r="G112" s="5">
        <v>0.13789999999999999</v>
      </c>
    </row>
    <row r="113" spans="1:7" x14ac:dyDescent="0.2">
      <c r="A113" s="5">
        <v>88.173599999999993</v>
      </c>
      <c r="C113" s="5">
        <v>60.826999999999998</v>
      </c>
      <c r="D113" s="5">
        <v>78.200900000000004</v>
      </c>
      <c r="E113" s="5">
        <v>164.19110000000001</v>
      </c>
      <c r="F113" s="5">
        <v>43.4497</v>
      </c>
      <c r="G113" s="5">
        <v>35.720599999999997</v>
      </c>
    </row>
    <row r="114" spans="1:7" x14ac:dyDescent="0.2">
      <c r="A114" s="5">
        <v>26.1431</v>
      </c>
      <c r="C114" s="5">
        <v>39.585700000000003</v>
      </c>
      <c r="D114" s="5">
        <v>42.751300000000001</v>
      </c>
      <c r="E114" s="5">
        <v>325.47430000000003</v>
      </c>
      <c r="F114" s="5">
        <v>33.293999999999997</v>
      </c>
      <c r="G114" s="5">
        <v>0.1125</v>
      </c>
    </row>
    <row r="115" spans="1:7" x14ac:dyDescent="0.2">
      <c r="A115" s="5">
        <v>129.42150000000001</v>
      </c>
      <c r="C115" s="5">
        <v>61.0246</v>
      </c>
      <c r="D115" s="5">
        <v>142.97659999999999</v>
      </c>
      <c r="E115" s="5">
        <v>49.763100000000001</v>
      </c>
      <c r="F115" s="5">
        <v>30.251899999999999</v>
      </c>
      <c r="G115" s="5">
        <v>8.4524000000000008</v>
      </c>
    </row>
    <row r="116" spans="1:7" x14ac:dyDescent="0.2">
      <c r="A116" s="5">
        <v>73.342799999999997</v>
      </c>
      <c r="C116" s="5">
        <v>89.548199999999994</v>
      </c>
      <c r="D116" s="5">
        <v>9.9563000000000006</v>
      </c>
      <c r="E116" s="5">
        <v>279.995</v>
      </c>
      <c r="F116" s="5">
        <v>34.3797</v>
      </c>
      <c r="G116" s="5"/>
    </row>
    <row r="117" spans="1:7" x14ac:dyDescent="0.2">
      <c r="A117" s="5">
        <v>73.664000000000001</v>
      </c>
      <c r="C117" s="5">
        <v>76.441199999999995</v>
      </c>
      <c r="D117" s="5">
        <v>129.5368</v>
      </c>
      <c r="E117" s="5">
        <v>170.5506</v>
      </c>
      <c r="F117" s="5">
        <v>61.205399999999997</v>
      </c>
      <c r="G117" s="5">
        <v>0.27489999999999998</v>
      </c>
    </row>
    <row r="118" spans="1:7" x14ac:dyDescent="0.2">
      <c r="A118" s="5">
        <v>104.026</v>
      </c>
      <c r="C118" s="5">
        <v>94.834500000000006</v>
      </c>
      <c r="D118" s="5">
        <v>74.053399999999996</v>
      </c>
      <c r="E118" s="5">
        <v>180.23670000000001</v>
      </c>
      <c r="F118" s="5">
        <v>67.248699999999999</v>
      </c>
      <c r="G118" s="5">
        <v>14.3591</v>
      </c>
    </row>
    <row r="119" spans="1:7" x14ac:dyDescent="0.2">
      <c r="A119" s="5">
        <v>156.41739999999999</v>
      </c>
      <c r="C119" s="5">
        <v>48.6083</v>
      </c>
      <c r="D119" s="5">
        <v>12.9367</v>
      </c>
      <c r="E119" s="5">
        <v>111.3805</v>
      </c>
      <c r="F119" s="5">
        <v>60.401400000000002</v>
      </c>
      <c r="G119" s="5">
        <v>7.2300000000000003E-2</v>
      </c>
    </row>
    <row r="120" spans="1:7" x14ac:dyDescent="0.2">
      <c r="A120" s="5">
        <v>119.8313</v>
      </c>
      <c r="C120" s="5">
        <v>151.51730000000001</v>
      </c>
      <c r="D120" s="5">
        <v>12.319599999999999</v>
      </c>
      <c r="E120" s="5">
        <v>134.1918</v>
      </c>
      <c r="F120" s="5">
        <v>69.025800000000004</v>
      </c>
      <c r="G120" s="5">
        <v>15.841900000000001</v>
      </c>
    </row>
    <row r="121" spans="1:7" x14ac:dyDescent="0.2">
      <c r="A121" s="5">
        <v>101.8467</v>
      </c>
      <c r="C121" s="5">
        <v>104.517</v>
      </c>
      <c r="D121" s="5"/>
      <c r="E121" s="5">
        <v>134.55070000000001</v>
      </c>
      <c r="F121" s="5">
        <v>20.091100000000001</v>
      </c>
      <c r="G121" s="5">
        <v>14.986599999999999</v>
      </c>
    </row>
    <row r="122" spans="1:7" x14ac:dyDescent="0.2">
      <c r="A122" s="5">
        <v>128.73920000000001</v>
      </c>
      <c r="C122" s="5">
        <v>160.42570000000001</v>
      </c>
      <c r="D122" s="5">
        <v>55.418300000000002</v>
      </c>
      <c r="E122" s="5">
        <v>173.85910000000001</v>
      </c>
      <c r="F122" s="5">
        <v>14.263</v>
      </c>
      <c r="G122" s="5">
        <v>0</v>
      </c>
    </row>
    <row r="123" spans="1:7" x14ac:dyDescent="0.2">
      <c r="A123" s="5">
        <v>108.9581</v>
      </c>
      <c r="C123" s="5"/>
      <c r="D123" s="5">
        <v>61.254199999999997</v>
      </c>
      <c r="E123" s="5">
        <v>148.33029999999999</v>
      </c>
      <c r="F123" s="5">
        <v>49.523600000000002</v>
      </c>
      <c r="G123" s="5">
        <v>8.9999999999999993E-3</v>
      </c>
    </row>
    <row r="124" spans="1:7" x14ac:dyDescent="0.2">
      <c r="A124" s="5">
        <v>46.686199999999999</v>
      </c>
      <c r="C124" s="5">
        <v>282.12689999999998</v>
      </c>
      <c r="D124" s="5">
        <v>49.890099999999997</v>
      </c>
      <c r="E124" s="5">
        <v>181.09780000000001</v>
      </c>
      <c r="F124" s="5">
        <v>9.7460000000000004</v>
      </c>
      <c r="G124" s="5">
        <v>16.094999999999999</v>
      </c>
    </row>
    <row r="125" spans="1:7" x14ac:dyDescent="0.2">
      <c r="A125" s="5">
        <v>48.003599999999999</v>
      </c>
      <c r="C125" s="5">
        <v>182.3922</v>
      </c>
      <c r="D125" s="5">
        <v>54.381399999999999</v>
      </c>
      <c r="E125" s="5">
        <v>266.09570000000002</v>
      </c>
      <c r="F125" s="5">
        <v>18.288399999999999</v>
      </c>
      <c r="G125" s="5">
        <v>7.3304999999999998</v>
      </c>
    </row>
    <row r="126" spans="1:7" x14ac:dyDescent="0.2">
      <c r="A126" s="5">
        <v>65.951899999999995</v>
      </c>
      <c r="C126" s="5">
        <v>81.181799999999996</v>
      </c>
      <c r="D126" s="5">
        <v>5.4000000000000003E-3</v>
      </c>
      <c r="E126" s="5">
        <v>118.13339999999999</v>
      </c>
      <c r="F126" s="5"/>
      <c r="G126" s="5">
        <v>13.811199999999999</v>
      </c>
    </row>
    <row r="127" spans="1:7" x14ac:dyDescent="0.2">
      <c r="A127" s="5">
        <v>113.7868</v>
      </c>
      <c r="C127" s="5">
        <v>157.94390000000001</v>
      </c>
      <c r="D127" s="5">
        <v>62.866500000000002</v>
      </c>
      <c r="E127" s="5">
        <v>129.57079999999999</v>
      </c>
      <c r="F127" s="5">
        <v>66.700100000000006</v>
      </c>
      <c r="G127" s="5">
        <v>7.6487999999999996</v>
      </c>
    </row>
    <row r="128" spans="1:7" x14ac:dyDescent="0.2">
      <c r="A128" s="5">
        <v>83.635300000000001</v>
      </c>
      <c r="C128" s="5">
        <v>105.18600000000001</v>
      </c>
      <c r="D128" s="5">
        <v>29.9757</v>
      </c>
      <c r="E128" s="5"/>
      <c r="F128" s="5">
        <v>31.302299999999999</v>
      </c>
      <c r="G128" s="5">
        <v>40.171500000000002</v>
      </c>
    </row>
    <row r="129" spans="1:7" x14ac:dyDescent="0.2">
      <c r="A129" s="5">
        <v>19.122299999999999</v>
      </c>
      <c r="C129" s="5">
        <v>125.5299</v>
      </c>
      <c r="D129" s="5">
        <v>20.5242</v>
      </c>
      <c r="E129" s="5">
        <v>185.5411</v>
      </c>
      <c r="F129" s="5">
        <v>53.186900000000001</v>
      </c>
      <c r="G129" s="5">
        <v>70.4358</v>
      </c>
    </row>
    <row r="130" spans="1:7" x14ac:dyDescent="0.2">
      <c r="A130" s="5">
        <v>56.185699999999997</v>
      </c>
      <c r="C130" s="5">
        <v>136.893</v>
      </c>
      <c r="D130" s="5">
        <v>46.035699999999999</v>
      </c>
      <c r="E130" s="5">
        <v>159.60810000000001</v>
      </c>
      <c r="F130" s="5">
        <v>106.8068</v>
      </c>
      <c r="G130" s="5">
        <v>20.4727</v>
      </c>
    </row>
    <row r="131" spans="1:7" x14ac:dyDescent="0.2">
      <c r="A131" s="5">
        <v>81.383399999999995</v>
      </c>
      <c r="C131" s="5">
        <v>136.51769999999999</v>
      </c>
      <c r="D131" s="5">
        <v>20.8916</v>
      </c>
      <c r="E131" s="5">
        <v>57.645400000000002</v>
      </c>
      <c r="F131" s="5">
        <v>52.6096</v>
      </c>
      <c r="G131" s="5">
        <v>25.309699999999999</v>
      </c>
    </row>
    <row r="132" spans="1:7" x14ac:dyDescent="0.2">
      <c r="A132" s="5">
        <v>33.7789</v>
      </c>
      <c r="C132" s="5">
        <v>191.89699999999999</v>
      </c>
      <c r="D132" s="5">
        <v>104.0381</v>
      </c>
      <c r="E132" s="5">
        <v>154.51580000000001</v>
      </c>
      <c r="F132" s="5">
        <v>26.575399999999998</v>
      </c>
      <c r="G132" s="5">
        <v>1.6299999999999999E-2</v>
      </c>
    </row>
    <row r="133" spans="1:7" x14ac:dyDescent="0.2">
      <c r="A133" s="5">
        <v>38.300899999999999</v>
      </c>
      <c r="C133" s="5">
        <v>126.2841</v>
      </c>
      <c r="D133" s="5">
        <v>113.11490000000001</v>
      </c>
      <c r="E133" s="5">
        <v>97.071600000000004</v>
      </c>
      <c r="F133" s="5">
        <v>80.808800000000005</v>
      </c>
      <c r="G133" s="5">
        <v>5.79E-2</v>
      </c>
    </row>
    <row r="134" spans="1:7" x14ac:dyDescent="0.2">
      <c r="A134" s="5"/>
      <c r="C134" s="5">
        <v>116.1193</v>
      </c>
      <c r="D134" s="5">
        <v>50.709800000000001</v>
      </c>
      <c r="E134" s="5">
        <v>125.0821</v>
      </c>
      <c r="F134" s="5">
        <v>26.827999999999999</v>
      </c>
      <c r="G134" s="5">
        <v>10.1785</v>
      </c>
    </row>
    <row r="135" spans="1:7" x14ac:dyDescent="0.2">
      <c r="A135" s="5">
        <v>229.65530000000001</v>
      </c>
      <c r="C135" s="5">
        <v>140.44980000000001</v>
      </c>
      <c r="D135" s="5"/>
      <c r="E135" s="5">
        <v>152.54339999999999</v>
      </c>
      <c r="F135" s="5">
        <v>22.750599999999999</v>
      </c>
      <c r="G135" s="5">
        <v>1.8100000000000002E-2</v>
      </c>
    </row>
    <row r="136" spans="1:7" x14ac:dyDescent="0.2">
      <c r="A136" s="5">
        <v>85.321100000000001</v>
      </c>
      <c r="C136" s="5">
        <v>106.4097</v>
      </c>
      <c r="D136" s="5">
        <v>110.2359</v>
      </c>
      <c r="E136" s="5">
        <v>207.02719999999999</v>
      </c>
      <c r="F136" s="5">
        <v>20.314900000000002</v>
      </c>
      <c r="G136" s="5">
        <v>0.3508</v>
      </c>
    </row>
    <row r="137" spans="1:7" x14ac:dyDescent="0.2">
      <c r="A137" s="5">
        <v>50.346400000000003</v>
      </c>
      <c r="C137" s="5">
        <v>38.322099999999999</v>
      </c>
      <c r="D137" s="5">
        <v>65.421700000000001</v>
      </c>
      <c r="E137" s="5">
        <v>381.65129999999999</v>
      </c>
      <c r="F137" s="5">
        <v>64.120199999999997</v>
      </c>
      <c r="G137" s="5">
        <v>6.5476000000000001</v>
      </c>
    </row>
    <row r="138" spans="1:7" x14ac:dyDescent="0.2">
      <c r="A138" s="5">
        <v>199.1885</v>
      </c>
      <c r="C138" s="5">
        <v>112.2144</v>
      </c>
      <c r="D138" s="5">
        <v>82.5167</v>
      </c>
      <c r="E138" s="5">
        <v>170.1771</v>
      </c>
      <c r="F138" s="5">
        <v>66.483599999999996</v>
      </c>
      <c r="G138" s="5">
        <v>16.113099999999999</v>
      </c>
    </row>
    <row r="139" spans="1:7" x14ac:dyDescent="0.2">
      <c r="A139" s="5">
        <v>256.3519</v>
      </c>
      <c r="C139" s="5">
        <v>117.10550000000001</v>
      </c>
      <c r="D139" s="5">
        <v>16.584800000000001</v>
      </c>
      <c r="E139" s="5">
        <v>182.42850000000001</v>
      </c>
      <c r="F139" s="5">
        <v>41.423699999999997</v>
      </c>
      <c r="G139" s="5"/>
    </row>
    <row r="140" spans="1:7" x14ac:dyDescent="0.2">
      <c r="A140" s="5">
        <v>130.45249999999999</v>
      </c>
      <c r="C140" s="5">
        <v>54.1267</v>
      </c>
      <c r="D140" s="5">
        <v>80.117199999999997</v>
      </c>
      <c r="E140" s="5">
        <v>98.973299999999995</v>
      </c>
      <c r="F140" s="5">
        <v>36.0473</v>
      </c>
      <c r="G140" s="5"/>
    </row>
    <row r="141" spans="1:7" x14ac:dyDescent="0.2">
      <c r="A141" s="5">
        <v>98.589799999999997</v>
      </c>
      <c r="C141" s="5">
        <v>116.9786</v>
      </c>
      <c r="D141" s="5">
        <v>94.014799999999994</v>
      </c>
      <c r="E141" s="5">
        <v>128.57730000000001</v>
      </c>
      <c r="F141" s="5">
        <v>75.414299999999997</v>
      </c>
      <c r="G141" s="5">
        <v>5.7012</v>
      </c>
    </row>
    <row r="142" spans="1:7" x14ac:dyDescent="0.2">
      <c r="A142" s="5">
        <v>108.4085</v>
      </c>
      <c r="C142" s="5">
        <v>107.6551</v>
      </c>
      <c r="D142" s="5">
        <v>36.225900000000003</v>
      </c>
      <c r="E142" s="5">
        <v>213.74199999999999</v>
      </c>
      <c r="F142" s="5">
        <v>140.202</v>
      </c>
      <c r="G142" s="5">
        <v>0.19850000000000001</v>
      </c>
    </row>
    <row r="143" spans="1:7" x14ac:dyDescent="0.2">
      <c r="A143" s="5">
        <v>107.73399999999999</v>
      </c>
      <c r="C143" s="5">
        <v>163.00729999999999</v>
      </c>
      <c r="D143" s="5">
        <v>67.690899999999999</v>
      </c>
      <c r="E143" s="5">
        <v>123.5865</v>
      </c>
      <c r="F143" s="5">
        <v>39.439100000000003</v>
      </c>
      <c r="G143" s="5">
        <v>0.1804</v>
      </c>
    </row>
    <row r="144" spans="1:7" x14ac:dyDescent="0.2">
      <c r="A144" s="5">
        <v>69.2333</v>
      </c>
      <c r="C144" s="5">
        <v>111.40049999999999</v>
      </c>
      <c r="D144" s="5">
        <v>73.771100000000004</v>
      </c>
      <c r="E144" s="5">
        <v>176.98990000000001</v>
      </c>
      <c r="F144" s="5">
        <v>88.801199999999994</v>
      </c>
      <c r="G144" s="5">
        <v>10.211600000000001</v>
      </c>
    </row>
    <row r="145" spans="1:7" x14ac:dyDescent="0.2">
      <c r="A145" s="5">
        <v>101.369</v>
      </c>
      <c r="C145" s="5">
        <v>246.8468</v>
      </c>
      <c r="D145" s="5">
        <v>5.6242000000000001</v>
      </c>
      <c r="E145" s="5">
        <v>229.81129999999999</v>
      </c>
      <c r="F145" s="5">
        <v>35.000900000000001</v>
      </c>
      <c r="G145" s="5">
        <v>4.6186999999999996</v>
      </c>
    </row>
    <row r="146" spans="1:7" x14ac:dyDescent="0.2">
      <c r="A146" s="5">
        <v>88.183499999999995</v>
      </c>
      <c r="C146" s="5">
        <v>75.9499</v>
      </c>
      <c r="D146" s="5">
        <v>36.931699999999999</v>
      </c>
      <c r="E146" s="5"/>
      <c r="F146" s="5">
        <v>70.506900000000002</v>
      </c>
      <c r="G146" s="5">
        <v>4.0232999999999999</v>
      </c>
    </row>
    <row r="147" spans="1:7" x14ac:dyDescent="0.2">
      <c r="A147" s="5">
        <v>90.848799999999997</v>
      </c>
      <c r="C147" s="5">
        <v>146.1241</v>
      </c>
      <c r="D147" s="5">
        <v>58.234000000000002</v>
      </c>
      <c r="E147" s="5"/>
      <c r="F147" s="5">
        <v>54.449800000000003</v>
      </c>
      <c r="G147" s="5">
        <v>25.3125</v>
      </c>
    </row>
    <row r="148" spans="1:7" x14ac:dyDescent="0.2">
      <c r="A148" s="5">
        <v>190.2577</v>
      </c>
      <c r="C148" s="5">
        <v>104.9594</v>
      </c>
      <c r="D148" s="5"/>
      <c r="E148" s="5">
        <v>196.35489999999999</v>
      </c>
      <c r="F148" s="5">
        <v>82.071700000000007</v>
      </c>
      <c r="G148" s="5">
        <v>23.039200000000001</v>
      </c>
    </row>
    <row r="149" spans="1:7" x14ac:dyDescent="0.2">
      <c r="A149" s="5">
        <v>80.532899999999998</v>
      </c>
      <c r="C149" s="5">
        <v>80.291700000000006</v>
      </c>
      <c r="D149" s="5"/>
      <c r="E149" s="5">
        <v>154.28739999999999</v>
      </c>
      <c r="F149" s="5">
        <v>39.114400000000003</v>
      </c>
      <c r="G149" s="5">
        <v>6.3868</v>
      </c>
    </row>
    <row r="150" spans="1:7" x14ac:dyDescent="0.2">
      <c r="A150" s="5">
        <v>89.620999999999995</v>
      </c>
      <c r="C150" s="5">
        <v>199.1431</v>
      </c>
      <c r="D150" s="5"/>
      <c r="E150" s="5">
        <v>204.18459999999999</v>
      </c>
      <c r="F150" s="5">
        <v>1.7999999999999999E-2</v>
      </c>
      <c r="G150" s="5">
        <v>9.4899000000000004</v>
      </c>
    </row>
    <row r="151" spans="1:7" x14ac:dyDescent="0.2">
      <c r="A151" s="5">
        <v>77.511300000000006</v>
      </c>
      <c r="C151" s="5">
        <v>52.353700000000003</v>
      </c>
      <c r="D151" s="5"/>
      <c r="E151" s="5">
        <v>218.75819999999999</v>
      </c>
      <c r="F151" s="5">
        <v>13.404999999999999</v>
      </c>
      <c r="G151" s="5">
        <v>0</v>
      </c>
    </row>
    <row r="152" spans="1:7" x14ac:dyDescent="0.2">
      <c r="A152" s="5">
        <v>52.675400000000003</v>
      </c>
      <c r="C152" s="5">
        <v>215.7525</v>
      </c>
      <c r="D152" s="5"/>
      <c r="E152" s="5">
        <v>142.97149999999999</v>
      </c>
      <c r="F152" s="5">
        <v>46.980600000000003</v>
      </c>
      <c r="G152" s="5">
        <v>61.287599999999998</v>
      </c>
    </row>
    <row r="153" spans="1:7" x14ac:dyDescent="0.2">
      <c r="A153" s="5">
        <v>44.910899999999998</v>
      </c>
      <c r="C153" s="5">
        <v>97.412400000000005</v>
      </c>
      <c r="D153" s="5"/>
      <c r="E153" s="5">
        <v>160.48740000000001</v>
      </c>
      <c r="F153" s="5">
        <v>44.581000000000003</v>
      </c>
      <c r="G153" s="5">
        <v>16.255600000000001</v>
      </c>
    </row>
    <row r="154" spans="1:7" x14ac:dyDescent="0.2">
      <c r="A154" s="5">
        <v>76.898300000000006</v>
      </c>
      <c r="C154" s="5">
        <v>90.291499999999999</v>
      </c>
      <c r="D154" s="5"/>
      <c r="E154" s="5">
        <v>289.62310000000002</v>
      </c>
      <c r="F154" s="5">
        <v>15.0829</v>
      </c>
      <c r="G154" s="5">
        <v>3.879</v>
      </c>
    </row>
    <row r="155" spans="1:7" x14ac:dyDescent="0.2">
      <c r="A155" s="5">
        <v>72.450100000000006</v>
      </c>
      <c r="C155" s="5">
        <v>109.3265</v>
      </c>
      <c r="D155" s="5"/>
      <c r="E155" s="5">
        <v>82.394599999999997</v>
      </c>
      <c r="F155" s="5">
        <v>22.6784</v>
      </c>
      <c r="G155" s="5">
        <v>13.513199999999999</v>
      </c>
    </row>
    <row r="156" spans="1:7" x14ac:dyDescent="0.2">
      <c r="A156" s="5">
        <v>92.217600000000004</v>
      </c>
      <c r="C156" s="5">
        <v>113.37649999999999</v>
      </c>
      <c r="D156" s="5"/>
      <c r="E156" s="5">
        <v>158.68180000000001</v>
      </c>
      <c r="F156" s="5">
        <v>70.3626</v>
      </c>
      <c r="G156" s="5">
        <v>0</v>
      </c>
    </row>
    <row r="157" spans="1:7" x14ac:dyDescent="0.2">
      <c r="A157" s="5">
        <v>236.58260000000001</v>
      </c>
      <c r="C157" s="5">
        <v>38.9041</v>
      </c>
      <c r="D157" s="5"/>
      <c r="E157" s="5">
        <v>178.10480000000001</v>
      </c>
      <c r="F157" s="5">
        <v>54.882800000000003</v>
      </c>
      <c r="G157" s="5">
        <v>18.167999999999999</v>
      </c>
    </row>
    <row r="158" spans="1:7" x14ac:dyDescent="0.2">
      <c r="A158" s="5">
        <v>112.8079</v>
      </c>
      <c r="C158" s="5">
        <v>84.162199999999999</v>
      </c>
      <c r="D158" s="5"/>
      <c r="E158" s="5">
        <v>206.91300000000001</v>
      </c>
      <c r="F158" s="5">
        <v>20.4773</v>
      </c>
      <c r="G158" s="5">
        <v>37.183900000000001</v>
      </c>
    </row>
    <row r="159" spans="1:7" x14ac:dyDescent="0.2">
      <c r="A159" s="5">
        <v>278.30200000000002</v>
      </c>
      <c r="C159" s="5">
        <v>81.9251</v>
      </c>
      <c r="E159" s="5">
        <v>234.251</v>
      </c>
      <c r="F159" s="5">
        <v>39.673699999999997</v>
      </c>
      <c r="G159" s="5">
        <v>35.578200000000002</v>
      </c>
    </row>
    <row r="160" spans="1:7" x14ac:dyDescent="0.2">
      <c r="A160" s="5">
        <v>123.0587</v>
      </c>
      <c r="C160" s="5">
        <v>99.692999999999998</v>
      </c>
      <c r="E160" s="5">
        <v>227.69749999999999</v>
      </c>
      <c r="F160" s="5">
        <v>69.532700000000006</v>
      </c>
      <c r="G160" s="5">
        <v>32.348799999999997</v>
      </c>
    </row>
    <row r="161" spans="1:7" x14ac:dyDescent="0.2">
      <c r="A161" s="5">
        <v>157.14189999999999</v>
      </c>
      <c r="C161" s="5">
        <v>86.741900000000001</v>
      </c>
      <c r="E161" s="5">
        <v>346.411</v>
      </c>
      <c r="F161" s="5">
        <v>39.4572</v>
      </c>
      <c r="G161" s="5">
        <v>15.642099999999999</v>
      </c>
    </row>
    <row r="162" spans="1:7" x14ac:dyDescent="0.2">
      <c r="A162" s="5">
        <v>124.3353</v>
      </c>
      <c r="C162" s="5">
        <v>151.75299999999999</v>
      </c>
      <c r="E162" s="5">
        <v>222.47280000000001</v>
      </c>
      <c r="F162" s="5">
        <v>8.2089999999999996</v>
      </c>
      <c r="G162" s="5">
        <v>9.9048999999999996</v>
      </c>
    </row>
    <row r="163" spans="1:7" x14ac:dyDescent="0.2">
      <c r="A163" s="5">
        <v>211.215</v>
      </c>
      <c r="C163" s="5">
        <v>107.04600000000001</v>
      </c>
      <c r="E163" s="5">
        <v>109.82689999999999</v>
      </c>
      <c r="F163" s="5">
        <v>37.634999999999998</v>
      </c>
      <c r="G163" s="5">
        <v>24.933599999999998</v>
      </c>
    </row>
    <row r="164" spans="1:7" x14ac:dyDescent="0.2">
      <c r="A164" s="5">
        <v>208.60939999999999</v>
      </c>
      <c r="C164" s="5">
        <v>104.5442</v>
      </c>
      <c r="E164" s="5"/>
      <c r="F164" s="5">
        <v>15.2813</v>
      </c>
      <c r="G164" s="5">
        <v>22.425799999999999</v>
      </c>
    </row>
    <row r="165" spans="1:7" x14ac:dyDescent="0.2">
      <c r="A165" s="5">
        <v>117.851</v>
      </c>
      <c r="C165" s="5">
        <v>85.656000000000006</v>
      </c>
      <c r="E165" s="5">
        <v>228.9665</v>
      </c>
      <c r="F165" s="5">
        <v>12.4488</v>
      </c>
      <c r="G165" s="5">
        <v>17.265899999999998</v>
      </c>
    </row>
    <row r="166" spans="1:7" x14ac:dyDescent="0.2">
      <c r="A166" s="5">
        <v>198.23920000000001</v>
      </c>
      <c r="C166" s="5">
        <v>128.4033</v>
      </c>
      <c r="E166" s="5">
        <v>105.5213</v>
      </c>
      <c r="F166" s="5">
        <v>44.9238</v>
      </c>
      <c r="G166" s="5">
        <v>0</v>
      </c>
    </row>
    <row r="167" spans="1:7" x14ac:dyDescent="0.2">
      <c r="A167" s="5">
        <v>179.7628</v>
      </c>
      <c r="C167" s="5"/>
      <c r="E167" s="5">
        <v>130.809</v>
      </c>
      <c r="F167" s="5">
        <v>22.407800000000002</v>
      </c>
      <c r="G167" s="5">
        <v>14.758100000000001</v>
      </c>
    </row>
    <row r="168" spans="1:7" x14ac:dyDescent="0.2">
      <c r="A168" s="5">
        <v>278.63470000000001</v>
      </c>
      <c r="C168" s="5">
        <v>282.12689999999998</v>
      </c>
      <c r="E168" s="5">
        <v>146.33070000000001</v>
      </c>
      <c r="F168" s="5">
        <v>13.0261</v>
      </c>
      <c r="G168" s="5">
        <v>0</v>
      </c>
    </row>
    <row r="169" spans="1:7" x14ac:dyDescent="0.2">
      <c r="A169" s="5">
        <v>124.9447</v>
      </c>
      <c r="C169" s="5">
        <v>182.3922</v>
      </c>
      <c r="E169" s="5">
        <v>114.3137</v>
      </c>
      <c r="F169" s="5">
        <v>29.317799999999998</v>
      </c>
      <c r="G169" s="5">
        <v>13.423</v>
      </c>
    </row>
    <row r="170" spans="1:7" x14ac:dyDescent="0.2">
      <c r="A170" s="5">
        <v>94.693100000000001</v>
      </c>
      <c r="C170" s="5">
        <v>81.181799999999996</v>
      </c>
      <c r="E170" s="5">
        <v>223.8107</v>
      </c>
      <c r="F170" s="5">
        <v>54.143099999999997</v>
      </c>
      <c r="G170" s="5">
        <v>14.3431</v>
      </c>
    </row>
    <row r="171" spans="1:7" x14ac:dyDescent="0.2">
      <c r="A171" s="5">
        <v>91.109200000000001</v>
      </c>
      <c r="C171" s="5">
        <v>157.94390000000001</v>
      </c>
      <c r="E171" s="5">
        <v>209.7936</v>
      </c>
      <c r="F171" s="5">
        <v>140.16589999999999</v>
      </c>
      <c r="G171" s="5">
        <v>14.216900000000001</v>
      </c>
    </row>
    <row r="172" spans="1:7" x14ac:dyDescent="0.2">
      <c r="A172" s="5">
        <v>99.741600000000005</v>
      </c>
      <c r="C172" s="5">
        <v>105.18600000000001</v>
      </c>
      <c r="E172" s="5">
        <v>354.07940000000002</v>
      </c>
      <c r="F172" s="5">
        <v>83.081999999999994</v>
      </c>
      <c r="G172" s="5">
        <v>61.684600000000003</v>
      </c>
    </row>
    <row r="173" spans="1:7" x14ac:dyDescent="0.2">
      <c r="A173" s="5">
        <v>126.51779999999999</v>
      </c>
      <c r="C173" s="5">
        <v>125.5299</v>
      </c>
      <c r="E173" s="5">
        <v>117.0947</v>
      </c>
      <c r="F173" s="5">
        <v>25.077999999999999</v>
      </c>
      <c r="G173" s="5">
        <v>0</v>
      </c>
    </row>
    <row r="174" spans="1:7" x14ac:dyDescent="0.2">
      <c r="A174" s="5">
        <v>66.112300000000005</v>
      </c>
      <c r="C174" s="5">
        <v>136.893</v>
      </c>
      <c r="E174" s="5">
        <v>139.69560000000001</v>
      </c>
      <c r="F174" s="5">
        <v>22.209299999999999</v>
      </c>
      <c r="G174" s="5">
        <v>32.042000000000002</v>
      </c>
    </row>
    <row r="175" spans="1:7" x14ac:dyDescent="0.2">
      <c r="A175" s="5"/>
      <c r="C175" s="5">
        <v>136.51769999999999</v>
      </c>
      <c r="E175" s="5">
        <v>282.63810000000001</v>
      </c>
      <c r="F175" s="5">
        <v>16.0932</v>
      </c>
      <c r="G175" s="5">
        <v>8.1547999999999998</v>
      </c>
    </row>
    <row r="176" spans="1:7" x14ac:dyDescent="0.2">
      <c r="A176" s="5">
        <v>66.213200000000001</v>
      </c>
      <c r="C176" s="5">
        <v>191.89699999999999</v>
      </c>
      <c r="E176" s="5">
        <v>121.5072</v>
      </c>
      <c r="F176" s="5">
        <v>15.1189</v>
      </c>
      <c r="G176" s="5">
        <v>42.145400000000002</v>
      </c>
    </row>
    <row r="177" spans="1:7" x14ac:dyDescent="0.2">
      <c r="A177" s="5">
        <v>18.5852</v>
      </c>
      <c r="C177" s="5">
        <v>126.2841</v>
      </c>
      <c r="F177" s="5">
        <v>76.857600000000005</v>
      </c>
      <c r="G177" s="5">
        <v>67.710499999999996</v>
      </c>
    </row>
    <row r="178" spans="1:7" x14ac:dyDescent="0.2">
      <c r="A178" s="5">
        <v>64.982900000000001</v>
      </c>
      <c r="C178" s="5">
        <v>116.1193</v>
      </c>
      <c r="F178" s="5">
        <v>3.61E-2</v>
      </c>
      <c r="G178" s="5">
        <v>0</v>
      </c>
    </row>
    <row r="179" spans="1:7" x14ac:dyDescent="0.2">
      <c r="A179" s="5">
        <v>57.109299999999998</v>
      </c>
      <c r="C179" s="5">
        <v>140.44980000000001</v>
      </c>
      <c r="F179" s="5">
        <v>28.848700000000001</v>
      </c>
      <c r="G179" s="5">
        <v>27.333200000000001</v>
      </c>
    </row>
    <row r="180" spans="1:7" x14ac:dyDescent="0.2">
      <c r="A180" s="5">
        <v>80.733699999999999</v>
      </c>
      <c r="C180" s="5">
        <v>106.4097</v>
      </c>
      <c r="F180" s="5">
        <v>30.5626</v>
      </c>
      <c r="G180" s="5">
        <v>16.057099999999998</v>
      </c>
    </row>
    <row r="181" spans="1:7" x14ac:dyDescent="0.2">
      <c r="A181" s="5">
        <v>145.66220000000001</v>
      </c>
      <c r="C181" s="5">
        <v>38.322099999999999</v>
      </c>
      <c r="F181" s="5">
        <v>50.029600000000002</v>
      </c>
      <c r="G181" s="5"/>
    </row>
    <row r="182" spans="1:7" x14ac:dyDescent="0.2">
      <c r="A182" s="5">
        <v>70.865899999999996</v>
      </c>
      <c r="C182" s="5">
        <v>112.2144</v>
      </c>
      <c r="F182" s="5">
        <v>89.071799999999996</v>
      </c>
      <c r="G182" s="5">
        <v>0</v>
      </c>
    </row>
    <row r="183" spans="1:7" x14ac:dyDescent="0.2">
      <c r="A183" s="5">
        <v>90.839299999999994</v>
      </c>
      <c r="C183" s="5">
        <v>117.10550000000001</v>
      </c>
      <c r="F183" s="5">
        <v>83.063999999999993</v>
      </c>
      <c r="G183" s="5">
        <v>2.4176000000000002</v>
      </c>
    </row>
    <row r="184" spans="1:7" x14ac:dyDescent="0.2">
      <c r="A184" s="5">
        <v>112.2426</v>
      </c>
      <c r="C184" s="5">
        <v>54.1267</v>
      </c>
      <c r="F184" s="5">
        <v>74.331800000000001</v>
      </c>
      <c r="G184" s="5">
        <v>41.008800000000001</v>
      </c>
    </row>
    <row r="185" spans="1:7" x14ac:dyDescent="0.2">
      <c r="A185" s="5">
        <v>160.5583</v>
      </c>
      <c r="C185" s="5">
        <v>116.9786</v>
      </c>
      <c r="F185" s="5">
        <v>64.715599999999995</v>
      </c>
      <c r="G185" s="5">
        <v>30.4724</v>
      </c>
    </row>
    <row r="186" spans="1:7" x14ac:dyDescent="0.2">
      <c r="A186" s="5">
        <v>15.406000000000001</v>
      </c>
      <c r="C186" s="5">
        <v>107.6551</v>
      </c>
      <c r="F186" s="5">
        <v>21.956700000000001</v>
      </c>
      <c r="G186" s="5">
        <v>0</v>
      </c>
    </row>
    <row r="187" spans="1:7" x14ac:dyDescent="0.2">
      <c r="A187" s="5">
        <v>55.673999999999999</v>
      </c>
      <c r="C187" s="5">
        <v>163.00729999999999</v>
      </c>
      <c r="F187" s="5">
        <v>25.438800000000001</v>
      </c>
      <c r="G187" s="5">
        <v>35.993200000000002</v>
      </c>
    </row>
    <row r="188" spans="1:7" x14ac:dyDescent="0.2">
      <c r="A188" s="5">
        <v>40.0139</v>
      </c>
      <c r="C188" s="5">
        <v>111.40049999999999</v>
      </c>
      <c r="F188" s="5">
        <v>26.611499999999999</v>
      </c>
      <c r="G188" s="5">
        <v>19.521100000000001</v>
      </c>
    </row>
    <row r="189" spans="1:7" x14ac:dyDescent="0.2">
      <c r="A189" s="5">
        <v>45.1601</v>
      </c>
      <c r="C189" s="5">
        <v>246.8468</v>
      </c>
      <c r="F189" s="5">
        <v>22.389700000000001</v>
      </c>
      <c r="G189" s="5">
        <v>25.438800000000001</v>
      </c>
    </row>
    <row r="190" spans="1:7" x14ac:dyDescent="0.2">
      <c r="A190" s="5">
        <v>81.935000000000002</v>
      </c>
      <c r="C190" s="5">
        <v>75.9499</v>
      </c>
      <c r="F190" s="5">
        <v>47.431600000000003</v>
      </c>
      <c r="G190" s="5">
        <v>0</v>
      </c>
    </row>
    <row r="191" spans="1:7" x14ac:dyDescent="0.2">
      <c r="A191" s="5">
        <v>115.7811</v>
      </c>
      <c r="C191" s="5">
        <v>146.1241</v>
      </c>
      <c r="F191" s="5">
        <v>53.132800000000003</v>
      </c>
      <c r="G191" s="5">
        <v>0</v>
      </c>
    </row>
    <row r="192" spans="1:7" x14ac:dyDescent="0.2">
      <c r="A192" s="5">
        <v>101.98099999999999</v>
      </c>
      <c r="C192" s="5">
        <v>104.9594</v>
      </c>
      <c r="F192" s="5">
        <v>17.175699999999999</v>
      </c>
      <c r="G192" s="5">
        <v>0</v>
      </c>
    </row>
    <row r="193" spans="1:7" x14ac:dyDescent="0.2">
      <c r="A193" s="5">
        <v>81.539400000000001</v>
      </c>
      <c r="C193" s="5">
        <v>80.291700000000006</v>
      </c>
      <c r="F193" s="5">
        <v>31.717300000000002</v>
      </c>
      <c r="G193" s="5">
        <v>26.2867</v>
      </c>
    </row>
    <row r="194" spans="1:7" x14ac:dyDescent="0.2">
      <c r="A194" s="5">
        <v>38.228299999999997</v>
      </c>
      <c r="C194" s="5">
        <v>199.1431</v>
      </c>
      <c r="F194" s="5">
        <v>45.104199999999999</v>
      </c>
      <c r="G194" s="5">
        <v>48.171300000000002</v>
      </c>
    </row>
    <row r="195" spans="1:7" x14ac:dyDescent="0.2">
      <c r="A195" s="5">
        <v>67.786500000000004</v>
      </c>
      <c r="C195" s="5">
        <v>52.353700000000003</v>
      </c>
      <c r="F195" s="5">
        <v>43.715000000000003</v>
      </c>
      <c r="G195" s="5">
        <v>3.2654999999999998</v>
      </c>
    </row>
    <row r="196" spans="1:7" x14ac:dyDescent="0.2">
      <c r="A196" s="5">
        <v>8.7156000000000002</v>
      </c>
      <c r="C196" s="5">
        <v>215.7525</v>
      </c>
      <c r="F196" s="5">
        <v>15.2272</v>
      </c>
      <c r="G196" s="5">
        <v>10.7889</v>
      </c>
    </row>
    <row r="197" spans="1:7" x14ac:dyDescent="0.2">
      <c r="A197" s="5">
        <v>83.869399999999999</v>
      </c>
      <c r="C197" s="5">
        <v>97.412400000000005</v>
      </c>
      <c r="F197" s="5">
        <v>62.712899999999998</v>
      </c>
      <c r="G197" s="5">
        <v>0.10829999999999999</v>
      </c>
    </row>
    <row r="198" spans="1:7" x14ac:dyDescent="0.2">
      <c r="A198" s="5">
        <v>45.856999999999999</v>
      </c>
      <c r="C198" s="5">
        <v>90.291499999999999</v>
      </c>
      <c r="F198" s="5">
        <v>42.325800000000001</v>
      </c>
      <c r="G198" s="5">
        <v>0.1263</v>
      </c>
    </row>
    <row r="199" spans="1:7" x14ac:dyDescent="0.2">
      <c r="A199" s="5">
        <v>185.6054</v>
      </c>
      <c r="C199" s="5">
        <v>109.3265</v>
      </c>
      <c r="F199" s="5">
        <v>32.926099999999998</v>
      </c>
      <c r="G199" s="5">
        <v>31.428599999999999</v>
      </c>
    </row>
    <row r="200" spans="1:7" x14ac:dyDescent="0.2">
      <c r="A200" s="5">
        <v>134.59309999999999</v>
      </c>
      <c r="C200" s="5">
        <v>113.37649999999999</v>
      </c>
      <c r="F200" s="5">
        <v>36.552500000000002</v>
      </c>
      <c r="G200" s="5">
        <v>39.096400000000003</v>
      </c>
    </row>
    <row r="201" spans="1:7" x14ac:dyDescent="0.2">
      <c r="A201" s="5">
        <v>76.115499999999997</v>
      </c>
      <c r="C201" s="5">
        <v>38.9041</v>
      </c>
      <c r="F201" s="5">
        <v>58.473100000000002</v>
      </c>
      <c r="G201" s="5">
        <v>17.374199999999998</v>
      </c>
    </row>
    <row r="202" spans="1:7" x14ac:dyDescent="0.2">
      <c r="A202" s="5">
        <v>52.616399999999999</v>
      </c>
      <c r="C202" s="5">
        <v>84.162199999999999</v>
      </c>
      <c r="F202" s="5">
        <v>31.2121</v>
      </c>
      <c r="G202" s="5">
        <v>33.900300000000001</v>
      </c>
    </row>
    <row r="203" spans="1:7" x14ac:dyDescent="0.2">
      <c r="A203" s="5">
        <v>76.952100000000002</v>
      </c>
      <c r="C203" s="5">
        <v>81.9251</v>
      </c>
      <c r="F203" s="5">
        <v>66.140900000000002</v>
      </c>
      <c r="G203" s="5">
        <v>23.1295</v>
      </c>
    </row>
    <row r="204" spans="1:7" x14ac:dyDescent="0.2">
      <c r="A204" s="5">
        <v>118.7135</v>
      </c>
      <c r="C204" s="5">
        <v>99.692999999999998</v>
      </c>
      <c r="F204" s="5">
        <v>18.889700000000001</v>
      </c>
      <c r="G204" s="5">
        <v>14.487500000000001</v>
      </c>
    </row>
    <row r="205" spans="1:7" x14ac:dyDescent="0.2">
      <c r="A205" s="5">
        <v>145.98519999999999</v>
      </c>
      <c r="C205" s="5">
        <v>86.741900000000001</v>
      </c>
      <c r="F205" s="5">
        <v>58.978299999999997</v>
      </c>
      <c r="G205" s="5">
        <v>9.0200000000000002E-2</v>
      </c>
    </row>
    <row r="206" spans="1:7" x14ac:dyDescent="0.2">
      <c r="A206" s="5">
        <v>85.081500000000005</v>
      </c>
      <c r="C206" s="5">
        <v>151.75299999999999</v>
      </c>
      <c r="F206" s="5">
        <v>24.789300000000001</v>
      </c>
      <c r="G206" s="5">
        <v>14.271000000000001</v>
      </c>
    </row>
    <row r="207" spans="1:7" x14ac:dyDescent="0.2">
      <c r="A207" s="5">
        <v>81.978499999999997</v>
      </c>
      <c r="C207" s="5">
        <v>107.04600000000001</v>
      </c>
      <c r="F207" s="5">
        <v>19.160299999999999</v>
      </c>
      <c r="G207" s="5">
        <v>0.10829999999999999</v>
      </c>
    </row>
    <row r="208" spans="1:7" x14ac:dyDescent="0.2">
      <c r="A208" s="5">
        <v>240.69139999999999</v>
      </c>
      <c r="C208" s="5">
        <v>104.5442</v>
      </c>
      <c r="F208" s="5">
        <v>69.911600000000007</v>
      </c>
      <c r="G208" s="5">
        <v>3.61E-2</v>
      </c>
    </row>
    <row r="209" spans="1:7" x14ac:dyDescent="0.2">
      <c r="A209" s="5">
        <v>99.543899999999994</v>
      </c>
      <c r="C209" s="5">
        <v>85.656000000000006</v>
      </c>
      <c r="F209" s="5">
        <v>29.2456</v>
      </c>
      <c r="G209" s="5">
        <v>0</v>
      </c>
    </row>
    <row r="210" spans="1:7" x14ac:dyDescent="0.2">
      <c r="A210" s="5">
        <v>114.1788</v>
      </c>
      <c r="C210" s="5">
        <v>128.4033</v>
      </c>
      <c r="F210" s="5">
        <v>36.9313</v>
      </c>
      <c r="G210" s="5">
        <v>9.0749999999999993</v>
      </c>
    </row>
    <row r="211" spans="1:7" x14ac:dyDescent="0.2">
      <c r="A211" s="5">
        <v>27.8796</v>
      </c>
      <c r="F211" s="5">
        <v>34.567900000000002</v>
      </c>
      <c r="G211" s="5">
        <v>10.1936</v>
      </c>
    </row>
    <row r="212" spans="1:7" x14ac:dyDescent="0.2">
      <c r="A212" s="5">
        <v>84.5244</v>
      </c>
      <c r="F212" s="5">
        <v>42.343899999999998</v>
      </c>
      <c r="G212" s="5">
        <v>0</v>
      </c>
    </row>
    <row r="213" spans="1:7" x14ac:dyDescent="0.2">
      <c r="A213" s="5">
        <v>38.251899999999999</v>
      </c>
      <c r="F213" s="5">
        <v>81.422200000000004</v>
      </c>
      <c r="G213" s="5">
        <v>16.526199999999999</v>
      </c>
    </row>
    <row r="214" spans="1:7" x14ac:dyDescent="0.2">
      <c r="A214" s="5"/>
      <c r="F214" s="5">
        <v>5.4100000000000002E-2</v>
      </c>
      <c r="G214" s="5">
        <v>0</v>
      </c>
    </row>
    <row r="215" spans="1:7" x14ac:dyDescent="0.2">
      <c r="A215" s="5">
        <v>94.484399999999994</v>
      </c>
      <c r="F215" s="5">
        <v>0.1263</v>
      </c>
      <c r="G215" s="5">
        <v>1.7999999999999999E-2</v>
      </c>
    </row>
    <row r="216" spans="1:7" x14ac:dyDescent="0.2">
      <c r="A216" s="5">
        <v>77.182400000000001</v>
      </c>
      <c r="F216" s="5">
        <v>78.120500000000007</v>
      </c>
      <c r="G216" s="5">
        <v>42.127400000000002</v>
      </c>
    </row>
    <row r="217" spans="1:7" x14ac:dyDescent="0.2">
      <c r="A217" s="5">
        <v>81.5304</v>
      </c>
      <c r="F217" s="5">
        <v>31.3565</v>
      </c>
      <c r="G217" s="5">
        <v>0</v>
      </c>
    </row>
    <row r="218" spans="1:7" x14ac:dyDescent="0.2">
      <c r="A218" s="5">
        <v>255.9034</v>
      </c>
      <c r="F218" s="5">
        <v>82.215999999999994</v>
      </c>
      <c r="G218" s="5">
        <v>24.482600000000001</v>
      </c>
    </row>
    <row r="219" spans="1:7" x14ac:dyDescent="0.2">
      <c r="A219" s="5">
        <v>52.862200000000001</v>
      </c>
      <c r="F219" s="5"/>
      <c r="G219" s="5">
        <v>0.1263</v>
      </c>
    </row>
    <row r="220" spans="1:7" x14ac:dyDescent="0.2">
      <c r="A220" s="5">
        <v>121.27630000000001</v>
      </c>
      <c r="F220" s="5">
        <v>36.7761</v>
      </c>
      <c r="G220" s="5">
        <v>11.0776</v>
      </c>
    </row>
    <row r="221" spans="1:7" x14ac:dyDescent="0.2">
      <c r="A221" s="5">
        <v>35.902999999999999</v>
      </c>
      <c r="F221" s="5">
        <v>42.171900000000001</v>
      </c>
      <c r="G221" s="5">
        <v>0</v>
      </c>
    </row>
    <row r="222" spans="1:7" x14ac:dyDescent="0.2">
      <c r="A222" s="5">
        <v>82.793300000000002</v>
      </c>
      <c r="F222" s="5">
        <v>30.2652</v>
      </c>
      <c r="G222" s="5">
        <v>0</v>
      </c>
    </row>
    <row r="223" spans="1:7" x14ac:dyDescent="0.2">
      <c r="A223" s="5">
        <v>33.8643</v>
      </c>
      <c r="F223" s="5">
        <v>21.723500000000001</v>
      </c>
      <c r="G223" s="5">
        <v>19.539200000000001</v>
      </c>
    </row>
    <row r="224" spans="1:7" x14ac:dyDescent="0.2">
      <c r="A224" s="5">
        <v>181.8783</v>
      </c>
      <c r="F224" s="5">
        <v>16.760999999999999</v>
      </c>
      <c r="G224" s="5">
        <v>40.178899999999999</v>
      </c>
    </row>
    <row r="225" spans="1:7" x14ac:dyDescent="0.2">
      <c r="A225" s="5">
        <v>125.85890000000001</v>
      </c>
      <c r="F225" s="5">
        <v>24.0793</v>
      </c>
      <c r="G225" s="5">
        <v>28.1631</v>
      </c>
    </row>
    <row r="226" spans="1:7" x14ac:dyDescent="0.2">
      <c r="A226" s="5">
        <v>158.3339</v>
      </c>
      <c r="F226" s="5">
        <v>3.2000000000000001E-2</v>
      </c>
      <c r="G226" s="5">
        <v>11.312099999999999</v>
      </c>
    </row>
    <row r="227" spans="1:7" x14ac:dyDescent="0.2">
      <c r="A227" s="5">
        <v>95.368399999999994</v>
      </c>
      <c r="F227" s="5">
        <v>49.246499999999997</v>
      </c>
      <c r="G227" s="5">
        <v>10.482200000000001</v>
      </c>
    </row>
    <row r="228" spans="1:7" x14ac:dyDescent="0.2">
      <c r="A228" s="5">
        <v>103.9923</v>
      </c>
      <c r="F228" s="5">
        <v>60.2301</v>
      </c>
      <c r="G228" s="5">
        <v>7.2888000000000002</v>
      </c>
    </row>
    <row r="229" spans="1:7" x14ac:dyDescent="0.2">
      <c r="A229" s="5">
        <v>48.063099999999999</v>
      </c>
      <c r="F229" s="5">
        <v>40.3307</v>
      </c>
      <c r="G229" s="5">
        <v>0</v>
      </c>
    </row>
    <row r="230" spans="1:7" x14ac:dyDescent="0.2">
      <c r="A230" s="5">
        <v>101.5026</v>
      </c>
      <c r="F230" s="5">
        <v>59.892899999999997</v>
      </c>
      <c r="G230" s="5">
        <v>0</v>
      </c>
    </row>
    <row r="231" spans="1:7" x14ac:dyDescent="0.2">
      <c r="A231" s="5">
        <v>141.2304</v>
      </c>
      <c r="F231" s="5">
        <v>24.071899999999999</v>
      </c>
      <c r="G231" s="5">
        <v>11.0776</v>
      </c>
    </row>
    <row r="232" spans="1:7" x14ac:dyDescent="0.2">
      <c r="A232" s="5">
        <v>133.0575</v>
      </c>
      <c r="F232" s="5"/>
      <c r="G232" s="5">
        <v>44.869700000000002</v>
      </c>
    </row>
    <row r="233" spans="1:7" x14ac:dyDescent="0.2">
      <c r="A233" s="5">
        <v>67.115099999999998</v>
      </c>
      <c r="F233" s="5"/>
      <c r="G233" s="5">
        <v>13.188499999999999</v>
      </c>
    </row>
    <row r="234" spans="1:7" x14ac:dyDescent="0.2">
      <c r="A234" s="5">
        <v>82.197999999999993</v>
      </c>
      <c r="F234" s="5">
        <v>11.786099999999999</v>
      </c>
      <c r="G234" s="5">
        <v>0</v>
      </c>
    </row>
    <row r="235" spans="1:7" x14ac:dyDescent="0.2">
      <c r="A235" s="5">
        <v>196.23949999999999</v>
      </c>
      <c r="F235" s="5">
        <v>3.4500000000000003E-2</v>
      </c>
      <c r="G235" s="5">
        <v>10.4101</v>
      </c>
    </row>
    <row r="236" spans="1:7" x14ac:dyDescent="0.2">
      <c r="A236" s="5">
        <v>178.37819999999999</v>
      </c>
      <c r="F236" s="5">
        <v>17.007100000000001</v>
      </c>
    </row>
    <row r="237" spans="1:7" x14ac:dyDescent="0.2">
      <c r="A237" s="5">
        <v>163.0248</v>
      </c>
      <c r="F237" s="5">
        <v>1.23E-2</v>
      </c>
    </row>
    <row r="238" spans="1:7" x14ac:dyDescent="0.2">
      <c r="A238" s="5">
        <v>130.4956</v>
      </c>
      <c r="F238" s="5">
        <v>3.5741999999999998</v>
      </c>
    </row>
    <row r="239" spans="1:7" x14ac:dyDescent="0.2">
      <c r="A239" s="5">
        <v>155.1225</v>
      </c>
      <c r="F239" s="5">
        <v>16.817599999999999</v>
      </c>
    </row>
    <row r="240" spans="1:7" x14ac:dyDescent="0.2">
      <c r="A240" s="5">
        <v>325.65260000000001</v>
      </c>
      <c r="F240" s="5">
        <v>10.498699999999999</v>
      </c>
    </row>
    <row r="241" spans="1:6" x14ac:dyDescent="0.2">
      <c r="A241" s="5">
        <v>234.7766</v>
      </c>
      <c r="F241" s="5">
        <v>19.360399999999998</v>
      </c>
    </row>
    <row r="242" spans="1:6" x14ac:dyDescent="0.2">
      <c r="A242" s="5">
        <v>175.13069999999999</v>
      </c>
      <c r="F242" s="5">
        <v>35.0899</v>
      </c>
    </row>
    <row r="243" spans="1:6" x14ac:dyDescent="0.2">
      <c r="A243" s="5">
        <v>130.24299999999999</v>
      </c>
      <c r="F243" s="5">
        <v>27.055299999999999</v>
      </c>
    </row>
    <row r="244" spans="1:6" x14ac:dyDescent="0.2">
      <c r="A244" s="5">
        <v>134.0498</v>
      </c>
      <c r="F244" s="5">
        <v>35.0899</v>
      </c>
    </row>
    <row r="245" spans="1:6" x14ac:dyDescent="0.2">
      <c r="A245" s="5">
        <v>64.823800000000006</v>
      </c>
      <c r="F245" s="5">
        <v>27.055299999999999</v>
      </c>
    </row>
    <row r="246" spans="1:6" x14ac:dyDescent="0.2">
      <c r="A246" s="5">
        <v>230.64500000000001</v>
      </c>
    </row>
    <row r="247" spans="1:6" x14ac:dyDescent="0.2">
      <c r="A247" s="5">
        <v>213.10849999999999</v>
      </c>
    </row>
    <row r="248" spans="1:6" x14ac:dyDescent="0.2">
      <c r="A248" s="5">
        <v>70.687399999999997</v>
      </c>
    </row>
    <row r="249" spans="1:6" x14ac:dyDescent="0.2">
      <c r="A249" s="5">
        <v>71.679699999999997</v>
      </c>
    </row>
    <row r="250" spans="1:6" x14ac:dyDescent="0.2">
      <c r="A250" s="5">
        <v>103.05419999999999</v>
      </c>
    </row>
    <row r="251" spans="1:6" x14ac:dyDescent="0.2">
      <c r="A251" s="5">
        <v>85.986699999999999</v>
      </c>
    </row>
    <row r="252" spans="1:6" x14ac:dyDescent="0.2">
      <c r="A252" s="5">
        <v>195.86060000000001</v>
      </c>
    </row>
    <row r="253" spans="1:6" x14ac:dyDescent="0.2">
      <c r="A253" s="5">
        <v>44.1661</v>
      </c>
    </row>
    <row r="254" spans="1:6" x14ac:dyDescent="0.2">
      <c r="A254" s="5">
        <v>76.244200000000006</v>
      </c>
    </row>
    <row r="255" spans="1:6" x14ac:dyDescent="0.2">
      <c r="A255" s="5">
        <v>103.79389999999999</v>
      </c>
    </row>
    <row r="256" spans="1:6" x14ac:dyDescent="0.2">
      <c r="A256" s="5">
        <v>63.037700000000001</v>
      </c>
    </row>
    <row r="257" spans="1:1" x14ac:dyDescent="0.2">
      <c r="A257" s="5">
        <v>76.063800000000001</v>
      </c>
    </row>
    <row r="258" spans="1:1" x14ac:dyDescent="0.2">
      <c r="A258" s="5">
        <v>130.94659999999999</v>
      </c>
    </row>
    <row r="259" spans="1:1" x14ac:dyDescent="0.2">
      <c r="A259" s="5">
        <v>70.885800000000003</v>
      </c>
    </row>
    <row r="260" spans="1:1" x14ac:dyDescent="0.2">
      <c r="A260" s="5">
        <v>57.877800000000001</v>
      </c>
    </row>
    <row r="261" spans="1:1" x14ac:dyDescent="0.2">
      <c r="A261" s="5">
        <v>110.758</v>
      </c>
    </row>
    <row r="262" spans="1:1" x14ac:dyDescent="0.2">
      <c r="A262" s="5">
        <v>119.56229999999999</v>
      </c>
    </row>
    <row r="263" spans="1:1" x14ac:dyDescent="0.2">
      <c r="A263" s="5">
        <v>131.66829999999999</v>
      </c>
    </row>
    <row r="264" spans="1:1" x14ac:dyDescent="0.2">
      <c r="A264" s="5">
        <v>57.12</v>
      </c>
    </row>
    <row r="265" spans="1:1" x14ac:dyDescent="0.2">
      <c r="A265" s="5">
        <v>132.94919999999999</v>
      </c>
    </row>
    <row r="266" spans="1:1" x14ac:dyDescent="0.2">
      <c r="A266" s="5">
        <v>143.26910000000001</v>
      </c>
    </row>
    <row r="267" spans="1:1" x14ac:dyDescent="0.2">
      <c r="A267" s="5">
        <v>106.03100000000001</v>
      </c>
    </row>
    <row r="268" spans="1:1" x14ac:dyDescent="0.2">
      <c r="A268" s="5">
        <v>80.033000000000001</v>
      </c>
    </row>
    <row r="269" spans="1:1" x14ac:dyDescent="0.2">
      <c r="A269" s="5">
        <v>171.14349999999999</v>
      </c>
    </row>
    <row r="270" spans="1:1" x14ac:dyDescent="0.2">
      <c r="A270" s="5">
        <v>189.69040000000001</v>
      </c>
    </row>
    <row r="271" spans="1:1" x14ac:dyDescent="0.2">
      <c r="A271" s="5">
        <v>56.2179</v>
      </c>
    </row>
    <row r="272" spans="1:1" x14ac:dyDescent="0.2">
      <c r="A272" s="5">
        <v>82.125799999999998</v>
      </c>
    </row>
    <row r="273" spans="1:1" x14ac:dyDescent="0.2">
      <c r="A273" s="5">
        <v>180.83189999999999</v>
      </c>
    </row>
    <row r="274" spans="1:1" x14ac:dyDescent="0.2">
      <c r="A274" s="5">
        <v>87.015100000000004</v>
      </c>
    </row>
    <row r="275" spans="1:1" x14ac:dyDescent="0.2">
      <c r="A275" s="5">
        <v>81.656700000000001</v>
      </c>
    </row>
    <row r="276" spans="1:1" x14ac:dyDescent="0.2">
      <c r="A276" s="5">
        <v>111.4616</v>
      </c>
    </row>
    <row r="277" spans="1:1" x14ac:dyDescent="0.2">
      <c r="A277" s="5">
        <v>89.306399999999996</v>
      </c>
    </row>
    <row r="278" spans="1:1" x14ac:dyDescent="0.2">
      <c r="A278" s="5">
        <v>137.15299999999999</v>
      </c>
    </row>
    <row r="279" spans="1:1" x14ac:dyDescent="0.2">
      <c r="A279" s="5">
        <v>102.42270000000001</v>
      </c>
    </row>
    <row r="280" spans="1:1" x14ac:dyDescent="0.2">
      <c r="A280" s="5">
        <v>95.043599999999998</v>
      </c>
    </row>
    <row r="281" spans="1:1" x14ac:dyDescent="0.2">
      <c r="A281" s="5">
        <v>120.3201</v>
      </c>
    </row>
    <row r="282" spans="1:1" x14ac:dyDescent="0.2">
      <c r="A282" s="5">
        <v>177.89109999999999</v>
      </c>
    </row>
    <row r="283" spans="1:1" x14ac:dyDescent="0.2">
      <c r="A283" s="5">
        <v>95.007599999999996</v>
      </c>
    </row>
    <row r="284" spans="1:1" x14ac:dyDescent="0.2">
      <c r="A284" s="5">
        <v>78.643699999999995</v>
      </c>
    </row>
    <row r="285" spans="1:1" x14ac:dyDescent="0.2">
      <c r="A285" s="5">
        <v>67.981099999999998</v>
      </c>
    </row>
    <row r="286" spans="1:1" x14ac:dyDescent="0.2">
      <c r="A286" s="5">
        <v>73.808599999999998</v>
      </c>
    </row>
    <row r="287" spans="1:1" x14ac:dyDescent="0.2">
      <c r="A287" s="5">
        <v>128.67339999999999</v>
      </c>
    </row>
    <row r="288" spans="1:1" x14ac:dyDescent="0.2">
      <c r="A288" s="5">
        <v>167.21039999999999</v>
      </c>
    </row>
    <row r="289" spans="1:1" x14ac:dyDescent="0.2">
      <c r="A289" s="5">
        <v>117.70399999999999</v>
      </c>
    </row>
    <row r="290" spans="1:1" x14ac:dyDescent="0.2">
      <c r="A290" s="5">
        <v>188.53569999999999</v>
      </c>
    </row>
    <row r="291" spans="1:1" x14ac:dyDescent="0.2">
      <c r="A291" s="5">
        <v>151.893</v>
      </c>
    </row>
    <row r="292" spans="1:1" x14ac:dyDescent="0.2">
      <c r="A292" s="5">
        <v>176.989</v>
      </c>
    </row>
    <row r="293" spans="1:1" x14ac:dyDescent="0.2">
      <c r="A293" s="5">
        <v>90.064099999999996</v>
      </c>
    </row>
    <row r="294" spans="1:1" x14ac:dyDescent="0.2">
      <c r="A294" s="5">
        <v>114.7813</v>
      </c>
    </row>
    <row r="295" spans="1:1" x14ac:dyDescent="0.2">
      <c r="A295" s="5">
        <v>116.2968</v>
      </c>
    </row>
    <row r="296" spans="1:1" x14ac:dyDescent="0.2">
      <c r="A296" s="5">
        <v>114.24</v>
      </c>
    </row>
    <row r="297" spans="1:1" x14ac:dyDescent="0.2">
      <c r="A297" s="5"/>
    </row>
    <row r="298" spans="1:1" x14ac:dyDescent="0.2">
      <c r="A298" s="5">
        <v>99.680400000000006</v>
      </c>
    </row>
    <row r="299" spans="1:1" x14ac:dyDescent="0.2">
      <c r="A299" s="5">
        <v>138.488</v>
      </c>
    </row>
    <row r="300" spans="1:1" x14ac:dyDescent="0.2">
      <c r="A300" s="5">
        <v>144.82069999999999</v>
      </c>
    </row>
    <row r="301" spans="1:1" x14ac:dyDescent="0.2">
      <c r="A301" s="5">
        <v>85.824299999999994</v>
      </c>
    </row>
    <row r="302" spans="1:1" x14ac:dyDescent="0.2">
      <c r="A302" s="5">
        <v>145.38</v>
      </c>
    </row>
    <row r="303" spans="1:1" x14ac:dyDescent="0.2">
      <c r="A303" s="5"/>
    </row>
    <row r="304" spans="1:1" x14ac:dyDescent="0.2">
      <c r="A304" s="5"/>
    </row>
    <row r="305" spans="1:1" x14ac:dyDescent="0.2">
      <c r="A305" s="5">
        <v>460.55959999999999</v>
      </c>
    </row>
    <row r="306" spans="1:1" x14ac:dyDescent="0.2">
      <c r="A306" s="5">
        <v>326.20800000000003</v>
      </c>
    </row>
    <row r="307" spans="1:1" x14ac:dyDescent="0.2">
      <c r="A307" s="5">
        <v>293.6925</v>
      </c>
    </row>
    <row r="308" spans="1:1" x14ac:dyDescent="0.2">
      <c r="A308" s="5">
        <v>225.24610000000001</v>
      </c>
    </row>
    <row r="309" spans="1:1" x14ac:dyDescent="0.2">
      <c r="A309" s="5">
        <v>235.59039999999999</v>
      </c>
    </row>
    <row r="310" spans="1:1" x14ac:dyDescent="0.2">
      <c r="A310" s="5">
        <v>191.8347</v>
      </c>
    </row>
    <row r="311" spans="1:1" x14ac:dyDescent="0.2">
      <c r="A311" s="5">
        <v>212.3442</v>
      </c>
    </row>
    <row r="312" spans="1:1" x14ac:dyDescent="0.2">
      <c r="A312" s="5">
        <v>118.979</v>
      </c>
    </row>
    <row r="313" spans="1:1" x14ac:dyDescent="0.2">
      <c r="A313" s="5">
        <v>123.6597</v>
      </c>
    </row>
    <row r="314" spans="1:1" x14ac:dyDescent="0.2">
      <c r="A314" s="5">
        <v>133.119</v>
      </c>
    </row>
    <row r="315" spans="1:1" x14ac:dyDescent="0.2">
      <c r="A315" s="5">
        <v>170.04910000000001</v>
      </c>
    </row>
    <row r="316" spans="1:1" x14ac:dyDescent="0.2">
      <c r="A316" s="5">
        <v>175.0394</v>
      </c>
    </row>
    <row r="317" spans="1:1" x14ac:dyDescent="0.2">
      <c r="A317" s="5">
        <v>397.11970000000002</v>
      </c>
    </row>
    <row r="318" spans="1:1" x14ac:dyDescent="0.2">
      <c r="A318" s="5">
        <v>244.0994</v>
      </c>
    </row>
    <row r="319" spans="1:1" x14ac:dyDescent="0.2">
      <c r="A319" s="5">
        <v>165.67240000000001</v>
      </c>
    </row>
    <row r="320" spans="1:1" x14ac:dyDescent="0.2">
      <c r="A320" s="5">
        <v>297.52080000000001</v>
      </c>
    </row>
    <row r="321" spans="1:1" x14ac:dyDescent="0.2">
      <c r="A321" s="5">
        <v>344.49110000000002</v>
      </c>
    </row>
    <row r="322" spans="1:1" x14ac:dyDescent="0.2">
      <c r="A322" s="5">
        <v>329.70499999999998</v>
      </c>
    </row>
    <row r="323" spans="1:1" x14ac:dyDescent="0.2">
      <c r="A323" s="5">
        <v>176.01679999999999</v>
      </c>
    </row>
    <row r="324" spans="1:1" x14ac:dyDescent="0.2">
      <c r="A324" s="5">
        <v>200.96270000000001</v>
      </c>
    </row>
    <row r="325" spans="1:1" x14ac:dyDescent="0.2">
      <c r="A325" s="5">
        <v>81.695899999999995</v>
      </c>
    </row>
    <row r="326" spans="1:1" x14ac:dyDescent="0.2">
      <c r="A326" s="5">
        <v>85.127700000000004</v>
      </c>
    </row>
    <row r="327" spans="1:1" x14ac:dyDescent="0.2">
      <c r="A327" s="5">
        <v>103.753</v>
      </c>
    </row>
    <row r="328" spans="1:1" x14ac:dyDescent="0.2">
      <c r="A328" s="5">
        <v>89.613</v>
      </c>
    </row>
    <row r="329" spans="1:1" x14ac:dyDescent="0.2">
      <c r="A329" s="5">
        <v>44.646299999999997</v>
      </c>
    </row>
    <row r="331" spans="1:1" s="4" customFormat="1" x14ac:dyDescent="0.2"/>
    <row r="333" spans="1:1" x14ac:dyDescent="0.2">
      <c r="A333" t="s">
        <v>3316</v>
      </c>
    </row>
    <row r="338" spans="1:11" x14ac:dyDescent="0.2">
      <c r="A338" s="6" t="s">
        <v>3307</v>
      </c>
      <c r="B338" s="6" t="s">
        <v>1905</v>
      </c>
      <c r="C338" s="6" t="s">
        <v>3308</v>
      </c>
      <c r="D338" s="6" t="s">
        <v>3309</v>
      </c>
      <c r="E338" s="6" t="s">
        <v>1917</v>
      </c>
      <c r="F338" s="6" t="s">
        <v>3310</v>
      </c>
      <c r="G338" s="6" t="s">
        <v>3311</v>
      </c>
      <c r="H338" s="6" t="s">
        <v>3312</v>
      </c>
      <c r="I338" s="6" t="s">
        <v>3313</v>
      </c>
      <c r="J338" s="6" t="s">
        <v>3314</v>
      </c>
      <c r="K338" s="6" t="s">
        <v>3315</v>
      </c>
    </row>
    <row r="339" spans="1:11" x14ac:dyDescent="0.2">
      <c r="A339" s="5">
        <v>103.3728</v>
      </c>
      <c r="B339" s="5">
        <v>1.4930000000000001</v>
      </c>
      <c r="C339" s="5">
        <v>108.2533</v>
      </c>
      <c r="D339" s="5"/>
      <c r="E339" s="5">
        <v>219.07550000000001</v>
      </c>
      <c r="F339" s="5">
        <v>5.7214999999999998</v>
      </c>
      <c r="G339" s="5">
        <v>27.08</v>
      </c>
      <c r="H339" s="5">
        <v>103.39700000000001</v>
      </c>
      <c r="I339" s="5">
        <v>200.5127</v>
      </c>
      <c r="J339" s="5">
        <v>168.02539999999999</v>
      </c>
      <c r="K339" s="5">
        <v>142.8237</v>
      </c>
    </row>
    <row r="340" spans="1:11" x14ac:dyDescent="0.2">
      <c r="A340" s="5">
        <v>128.9896</v>
      </c>
      <c r="B340" s="5">
        <v>1.6199999999999999E-2</v>
      </c>
      <c r="C340" s="5">
        <v>113.3058</v>
      </c>
      <c r="D340" s="5">
        <v>68.471699999999998</v>
      </c>
      <c r="E340" s="5">
        <v>119.4858</v>
      </c>
      <c r="F340" s="5">
        <v>38.117699999999999</v>
      </c>
      <c r="G340" s="5">
        <v>35.531799999999997</v>
      </c>
      <c r="H340" s="5">
        <v>245.00620000000001</v>
      </c>
      <c r="I340" s="5">
        <v>188.44820000000001</v>
      </c>
      <c r="J340" s="5">
        <v>123.7127</v>
      </c>
      <c r="K340" s="5">
        <v>161.47399999999999</v>
      </c>
    </row>
    <row r="341" spans="1:11" x14ac:dyDescent="0.2">
      <c r="A341" s="5">
        <v>110.99590000000001</v>
      </c>
      <c r="B341" s="5">
        <v>5.6599999999999998E-2</v>
      </c>
      <c r="C341" s="5">
        <v>106.9046</v>
      </c>
      <c r="D341" s="5">
        <v>73.124700000000004</v>
      </c>
      <c r="E341" s="5">
        <v>239.45570000000001</v>
      </c>
      <c r="F341" s="5">
        <v>2.1576</v>
      </c>
      <c r="G341" s="5">
        <v>84.571600000000004</v>
      </c>
      <c r="H341" s="5">
        <v>185.70320000000001</v>
      </c>
      <c r="I341" s="5">
        <v>234.6549</v>
      </c>
      <c r="J341" s="5">
        <v>113.56180000000001</v>
      </c>
      <c r="K341" s="5">
        <v>189.44130000000001</v>
      </c>
    </row>
    <row r="342" spans="1:11" x14ac:dyDescent="0.2">
      <c r="A342" s="5">
        <v>67.401799999999994</v>
      </c>
      <c r="B342" s="5">
        <v>4.0000000000000001E-3</v>
      </c>
      <c r="C342" s="5">
        <v>178.6414</v>
      </c>
      <c r="D342" s="5">
        <v>41.353000000000002</v>
      </c>
      <c r="E342" s="5">
        <v>111.63979999999999</v>
      </c>
      <c r="F342" s="5">
        <v>5.0202999999999998</v>
      </c>
      <c r="G342" s="5">
        <v>174.5</v>
      </c>
      <c r="H342" s="5">
        <v>140.03960000000001</v>
      </c>
      <c r="I342" s="5">
        <v>231.68950000000001</v>
      </c>
      <c r="J342" s="5">
        <v>122.5234</v>
      </c>
      <c r="K342" s="5"/>
    </row>
    <row r="343" spans="1:11" x14ac:dyDescent="0.2">
      <c r="A343" s="5">
        <v>98.111699999999999</v>
      </c>
      <c r="B343" s="5">
        <v>7.6799999999999993E-2</v>
      </c>
      <c r="C343" s="5">
        <v>76.307100000000005</v>
      </c>
      <c r="D343" s="5">
        <v>113.8075</v>
      </c>
      <c r="E343" s="5">
        <v>128.8801</v>
      </c>
      <c r="F343" s="5">
        <v>0</v>
      </c>
      <c r="G343" s="5">
        <v>65.645300000000006</v>
      </c>
      <c r="H343" s="5">
        <v>174.6797</v>
      </c>
      <c r="I343" s="5">
        <v>208.11109999999999</v>
      </c>
      <c r="J343" s="5"/>
      <c r="K343" s="5"/>
    </row>
    <row r="344" spans="1:11" x14ac:dyDescent="0.2">
      <c r="A344" s="5">
        <v>115.4444</v>
      </c>
      <c r="B344" s="5"/>
      <c r="C344" s="5">
        <v>51.282299999999999</v>
      </c>
      <c r="D344" s="5">
        <v>52.3752</v>
      </c>
      <c r="E344" s="5">
        <v>113.6738</v>
      </c>
      <c r="F344" s="5">
        <v>26.901599999999998</v>
      </c>
      <c r="G344" s="5">
        <v>39.095700000000001</v>
      </c>
      <c r="H344" s="5">
        <v>174.6797</v>
      </c>
      <c r="I344" s="5">
        <v>291.61200000000002</v>
      </c>
      <c r="J344" s="5">
        <v>219</v>
      </c>
      <c r="K344" s="5">
        <v>170</v>
      </c>
    </row>
    <row r="345" spans="1:11" x14ac:dyDescent="0.2">
      <c r="A345" s="5">
        <v>73.503100000000003</v>
      </c>
      <c r="B345" s="5">
        <v>0</v>
      </c>
      <c r="C345" s="5">
        <v>107.1493</v>
      </c>
      <c r="D345" s="5">
        <v>78.778199999999998</v>
      </c>
      <c r="E345" s="5">
        <v>71.104100000000003</v>
      </c>
      <c r="F345" s="5">
        <v>6.6161000000000003</v>
      </c>
      <c r="G345" s="5"/>
      <c r="H345" s="5">
        <v>167.31870000000001</v>
      </c>
      <c r="I345" s="5">
        <v>150.8192</v>
      </c>
      <c r="J345" s="5">
        <v>318</v>
      </c>
      <c r="K345" s="5">
        <v>178</v>
      </c>
    </row>
    <row r="346" spans="1:11" x14ac:dyDescent="0.2">
      <c r="A346" s="5"/>
      <c r="B346" s="5">
        <v>0</v>
      </c>
      <c r="C346" s="5">
        <v>137.5873</v>
      </c>
      <c r="D346" s="5">
        <v>78.409599999999998</v>
      </c>
      <c r="E346" s="5">
        <v>112.9051</v>
      </c>
      <c r="F346" s="5"/>
      <c r="G346" s="5">
        <v>65.8887</v>
      </c>
      <c r="H346" s="5"/>
      <c r="I346" s="5">
        <v>171.82329999999999</v>
      </c>
      <c r="J346" s="5">
        <v>248</v>
      </c>
      <c r="K346" s="5">
        <v>159</v>
      </c>
    </row>
    <row r="347" spans="1:11" x14ac:dyDescent="0.2">
      <c r="A347" s="5">
        <v>67.581400000000002</v>
      </c>
      <c r="B347" s="5">
        <v>0</v>
      </c>
      <c r="C347" s="5"/>
      <c r="D347" s="5">
        <v>77.236800000000002</v>
      </c>
      <c r="E347" s="5"/>
      <c r="F347" s="5">
        <v>17.691800000000001</v>
      </c>
      <c r="G347" s="5">
        <v>27.980899999999998</v>
      </c>
      <c r="H347" s="5">
        <v>115.0371</v>
      </c>
      <c r="I347" s="5">
        <v>174.25059999999999</v>
      </c>
      <c r="J347" s="5">
        <v>160</v>
      </c>
      <c r="K347" s="5">
        <v>167</v>
      </c>
    </row>
    <row r="348" spans="1:11" x14ac:dyDescent="0.2">
      <c r="A348" s="5">
        <v>91.190899999999999</v>
      </c>
      <c r="B348" s="5">
        <v>0</v>
      </c>
      <c r="C348" s="5">
        <v>65.012900000000002</v>
      </c>
      <c r="D348" s="5">
        <v>75.898799999999994</v>
      </c>
      <c r="E348" s="5">
        <v>98.645200000000003</v>
      </c>
      <c r="F348" s="5">
        <v>28.726500000000001</v>
      </c>
      <c r="G348" s="5"/>
      <c r="H348" s="5"/>
      <c r="I348" s="5"/>
      <c r="J348" s="5">
        <v>305</v>
      </c>
      <c r="K348" s="5">
        <v>98</v>
      </c>
    </row>
    <row r="349" spans="1:11" x14ac:dyDescent="0.2">
      <c r="A349" s="5">
        <v>88.214200000000005</v>
      </c>
      <c r="B349" s="5">
        <v>0</v>
      </c>
      <c r="C349" s="5">
        <v>61.019199999999998</v>
      </c>
      <c r="D349" s="5">
        <v>96.590900000000005</v>
      </c>
      <c r="E349" s="5">
        <v>113.78619999999999</v>
      </c>
      <c r="F349" s="5">
        <v>24.777899999999999</v>
      </c>
      <c r="G349" s="5">
        <v>25.612100000000002</v>
      </c>
      <c r="H349" s="5">
        <v>103.39700000000001</v>
      </c>
      <c r="I349" s="5">
        <v>50.769300000000001</v>
      </c>
      <c r="J349" s="5">
        <v>377</v>
      </c>
      <c r="K349" s="5">
        <v>133</v>
      </c>
    </row>
    <row r="350" spans="1:11" x14ac:dyDescent="0.2">
      <c r="A350" s="5"/>
      <c r="B350" s="5">
        <v>23.23</v>
      </c>
      <c r="C350" s="5"/>
      <c r="D350" s="5">
        <v>86.843699999999998</v>
      </c>
      <c r="E350" s="5">
        <v>99.205299999999994</v>
      </c>
      <c r="F350" s="5">
        <v>57.299199999999999</v>
      </c>
      <c r="G350" s="5">
        <v>29.7255</v>
      </c>
      <c r="H350" s="5">
        <v>245.00620000000001</v>
      </c>
      <c r="I350" s="5">
        <v>180.1824</v>
      </c>
      <c r="J350" s="5">
        <v>70</v>
      </c>
      <c r="K350" s="5">
        <v>126</v>
      </c>
    </row>
    <row r="351" spans="1:11" x14ac:dyDescent="0.2">
      <c r="A351" s="5">
        <v>187.6069</v>
      </c>
      <c r="B351" s="5">
        <v>0</v>
      </c>
      <c r="C351" s="5">
        <v>79.775099999999995</v>
      </c>
      <c r="D351" s="5">
        <v>130.63489999999999</v>
      </c>
      <c r="E351" s="5">
        <v>89.2654</v>
      </c>
      <c r="F351" s="5">
        <v>73.760999999999996</v>
      </c>
      <c r="G351" s="5">
        <v>50.887099999999997</v>
      </c>
      <c r="H351" s="5">
        <v>185.70320000000001</v>
      </c>
      <c r="I351" s="5">
        <v>132.60650000000001</v>
      </c>
      <c r="J351" s="5">
        <v>194</v>
      </c>
      <c r="K351" s="5">
        <v>107</v>
      </c>
    </row>
    <row r="352" spans="1:11" x14ac:dyDescent="0.2">
      <c r="A352" s="5">
        <v>265.03680000000003</v>
      </c>
      <c r="B352" s="5">
        <v>0</v>
      </c>
      <c r="C352" s="5">
        <v>137.78129999999999</v>
      </c>
      <c r="D352" s="5">
        <v>102.4872</v>
      </c>
      <c r="E352" s="5">
        <v>78.7834</v>
      </c>
      <c r="F352" s="5">
        <v>31.144400000000001</v>
      </c>
      <c r="G352" s="5">
        <v>45.4739</v>
      </c>
      <c r="H352" s="5">
        <v>140.03960000000001</v>
      </c>
      <c r="I352" s="5">
        <v>136.4854</v>
      </c>
      <c r="J352" s="5">
        <v>137</v>
      </c>
      <c r="K352" s="5">
        <v>115</v>
      </c>
    </row>
    <row r="353" spans="1:11" x14ac:dyDescent="0.2">
      <c r="A353" s="5">
        <v>141.1825</v>
      </c>
      <c r="B353" s="5">
        <v>0</v>
      </c>
      <c r="C353" s="5">
        <v>146.88</v>
      </c>
      <c r="D353" s="5">
        <v>137.09039999999999</v>
      </c>
      <c r="E353" s="5">
        <v>95.374799999999993</v>
      </c>
      <c r="F353" s="5"/>
      <c r="G353" s="5">
        <v>8.6999999999999994E-2</v>
      </c>
      <c r="H353" s="5">
        <v>174.6797</v>
      </c>
      <c r="I353" s="5">
        <v>112.12909999999999</v>
      </c>
      <c r="J353" s="5">
        <v>310</v>
      </c>
      <c r="K353" s="5">
        <v>393</v>
      </c>
    </row>
    <row r="354" spans="1:11" x14ac:dyDescent="0.2">
      <c r="A354" s="5">
        <v>104.6003</v>
      </c>
      <c r="B354" s="5">
        <v>0</v>
      </c>
      <c r="C354" s="5"/>
      <c r="D354" s="5"/>
      <c r="E354" s="5">
        <v>146.64429999999999</v>
      </c>
      <c r="F354" s="5">
        <v>22.4162</v>
      </c>
      <c r="G354" s="5">
        <v>28.1646</v>
      </c>
      <c r="H354" s="5">
        <v>174.6797</v>
      </c>
      <c r="I354" s="5">
        <v>226.8202</v>
      </c>
      <c r="J354" s="5"/>
      <c r="K354" s="5">
        <v>412</v>
      </c>
    </row>
    <row r="355" spans="1:11" x14ac:dyDescent="0.2">
      <c r="A355" s="5">
        <v>188.9667</v>
      </c>
      <c r="B355" s="5">
        <v>0</v>
      </c>
      <c r="C355" s="5">
        <v>83.3</v>
      </c>
      <c r="D355" s="5">
        <v>81.132900000000006</v>
      </c>
      <c r="E355" s="5"/>
      <c r="F355" s="5"/>
      <c r="G355" s="5">
        <v>23.921099999999999</v>
      </c>
      <c r="H355" s="5">
        <v>167.31870000000001</v>
      </c>
      <c r="I355" s="5"/>
      <c r="J355" s="5">
        <v>215</v>
      </c>
      <c r="K355" s="5"/>
    </row>
    <row r="356" spans="1:11" x14ac:dyDescent="0.2">
      <c r="A356" s="5">
        <v>132.98400000000001</v>
      </c>
      <c r="B356" s="5">
        <v>0</v>
      </c>
      <c r="C356" s="5">
        <v>91.42</v>
      </c>
      <c r="D356" s="5">
        <v>165.1686</v>
      </c>
      <c r="E356" s="5">
        <v>153.4281</v>
      </c>
      <c r="F356" s="5">
        <v>54.702399999999997</v>
      </c>
      <c r="G356" s="5">
        <v>15.463200000000001</v>
      </c>
      <c r="I356" s="5">
        <v>254.72919999999999</v>
      </c>
      <c r="J356" s="5">
        <v>316</v>
      </c>
      <c r="K356" s="5">
        <v>189</v>
      </c>
    </row>
    <row r="357" spans="1:11" x14ac:dyDescent="0.2">
      <c r="A357" s="5">
        <v>138.89330000000001</v>
      </c>
      <c r="B357" s="5">
        <v>0</v>
      </c>
      <c r="C357" s="5">
        <v>77.78</v>
      </c>
      <c r="D357" s="5">
        <v>127.0886</v>
      </c>
      <c r="E357" s="5">
        <v>162.94380000000001</v>
      </c>
      <c r="F357" s="5">
        <v>0</v>
      </c>
      <c r="G357" s="5">
        <v>19.489000000000001</v>
      </c>
      <c r="I357" s="5">
        <v>182.17939999999999</v>
      </c>
      <c r="J357" s="5">
        <v>224</v>
      </c>
      <c r="K357" s="5">
        <v>262</v>
      </c>
    </row>
    <row r="358" spans="1:11" x14ac:dyDescent="0.2">
      <c r="A358" s="5">
        <v>123.3643</v>
      </c>
      <c r="B358" s="5">
        <v>0</v>
      </c>
      <c r="C358" s="5">
        <v>121.15</v>
      </c>
      <c r="D358" s="5">
        <v>101.0992</v>
      </c>
      <c r="E358" s="5">
        <v>130.47900000000001</v>
      </c>
      <c r="F358" s="5">
        <v>59.284999999999997</v>
      </c>
      <c r="G358" s="5"/>
      <c r="J358" s="5"/>
      <c r="K358" s="5"/>
    </row>
    <row r="359" spans="1:11" x14ac:dyDescent="0.2">
      <c r="A359" s="5">
        <v>163.04939999999999</v>
      </c>
      <c r="B359" s="5">
        <v>0</v>
      </c>
      <c r="C359" s="5">
        <v>98.65</v>
      </c>
      <c r="D359" s="5">
        <v>0</v>
      </c>
      <c r="E359" s="5">
        <v>79.265600000000006</v>
      </c>
      <c r="F359" s="5">
        <v>96.198300000000003</v>
      </c>
      <c r="G359" s="5">
        <v>41.856699999999996</v>
      </c>
      <c r="J359" s="5"/>
      <c r="K359" s="5">
        <v>338</v>
      </c>
    </row>
    <row r="360" spans="1:11" x14ac:dyDescent="0.2">
      <c r="A360" s="5">
        <v>182.18039999999999</v>
      </c>
      <c r="B360" s="5">
        <v>3.92</v>
      </c>
      <c r="C360" s="5">
        <v>50.75</v>
      </c>
      <c r="D360" s="5">
        <v>107.8004</v>
      </c>
      <c r="E360" s="5">
        <v>110.3182</v>
      </c>
      <c r="F360" s="5">
        <v>77.976200000000006</v>
      </c>
      <c r="G360" s="5">
        <v>18.600999999999999</v>
      </c>
      <c r="J360" s="5">
        <v>273</v>
      </c>
      <c r="K360" s="5">
        <v>340</v>
      </c>
    </row>
    <row r="361" spans="1:11" x14ac:dyDescent="0.2">
      <c r="A361" s="5"/>
      <c r="B361" s="5">
        <v>0</v>
      </c>
      <c r="C361" s="5">
        <v>40.25</v>
      </c>
      <c r="D361" s="5">
        <v>48.143799999999999</v>
      </c>
      <c r="E361" s="5">
        <v>152.21350000000001</v>
      </c>
      <c r="F361" s="5">
        <v>36.841099999999997</v>
      </c>
      <c r="G361" s="5">
        <v>9.8688000000000002</v>
      </c>
      <c r="J361" s="5"/>
      <c r="K361" s="5">
        <v>166</v>
      </c>
    </row>
    <row r="362" spans="1:11" x14ac:dyDescent="0.2">
      <c r="A362" s="5">
        <v>39.704300000000003</v>
      </c>
      <c r="B362" s="5">
        <v>0</v>
      </c>
      <c r="C362" s="5">
        <v>66.84</v>
      </c>
      <c r="D362" s="5">
        <v>118.821</v>
      </c>
      <c r="E362" s="5">
        <v>111.8229</v>
      </c>
      <c r="F362" s="5"/>
      <c r="G362" s="5">
        <v>14.000400000000001</v>
      </c>
      <c r="J362" s="5">
        <v>184</v>
      </c>
      <c r="K362" s="5">
        <v>328</v>
      </c>
    </row>
    <row r="363" spans="1:11" x14ac:dyDescent="0.2">
      <c r="A363" s="5">
        <v>43.467799999999997</v>
      </c>
      <c r="B363" s="5">
        <v>0</v>
      </c>
      <c r="C363" s="5">
        <v>80.45</v>
      </c>
      <c r="D363" s="5"/>
      <c r="E363" s="5">
        <v>121.0395</v>
      </c>
      <c r="F363" s="5"/>
      <c r="G363" s="5">
        <v>21.776299999999999</v>
      </c>
      <c r="J363" s="5">
        <v>336</v>
      </c>
      <c r="K363" s="5">
        <v>306</v>
      </c>
    </row>
    <row r="364" spans="1:11" x14ac:dyDescent="0.2">
      <c r="A364" s="5">
        <v>116.03870000000001</v>
      </c>
      <c r="B364" s="5">
        <v>0</v>
      </c>
      <c r="C364" s="5">
        <v>116.69</v>
      </c>
      <c r="D364" s="5">
        <v>54.258499999999998</v>
      </c>
      <c r="F364" s="5">
        <v>54.466700000000003</v>
      </c>
      <c r="G364" s="5">
        <v>113.12139999999999</v>
      </c>
      <c r="J364" s="5">
        <v>187</v>
      </c>
      <c r="K364" s="5"/>
    </row>
    <row r="365" spans="1:11" x14ac:dyDescent="0.2">
      <c r="A365" s="5">
        <v>158.8503</v>
      </c>
      <c r="B365" s="5">
        <v>0</v>
      </c>
      <c r="C365" s="5">
        <v>90.88</v>
      </c>
      <c r="D365" s="5">
        <v>32.630600000000001</v>
      </c>
      <c r="F365" s="5">
        <v>32.9238</v>
      </c>
      <c r="G365" s="5">
        <v>0.95620000000000005</v>
      </c>
      <c r="J365" s="5">
        <v>386</v>
      </c>
      <c r="K365" s="5">
        <v>319</v>
      </c>
    </row>
    <row r="366" spans="1:11" x14ac:dyDescent="0.2">
      <c r="A366" s="5">
        <v>92.836399999999998</v>
      </c>
      <c r="B366" s="5">
        <v>0</v>
      </c>
      <c r="C366" s="5">
        <v>121.38</v>
      </c>
      <c r="D366" s="5">
        <v>45.163499999999999</v>
      </c>
      <c r="G366" s="5">
        <v>10.770899999999999</v>
      </c>
      <c r="J366" s="5">
        <v>210</v>
      </c>
      <c r="K366" s="5">
        <v>235</v>
      </c>
    </row>
    <row r="367" spans="1:11" x14ac:dyDescent="0.2">
      <c r="A367" s="5">
        <v>28.1279</v>
      </c>
      <c r="B367" s="5">
        <v>0</v>
      </c>
      <c r="D367" s="5">
        <v>67.375799999999998</v>
      </c>
      <c r="G367" s="5">
        <v>1.7999999999999999E-2</v>
      </c>
      <c r="J367" s="5"/>
      <c r="K367" s="5"/>
    </row>
    <row r="368" spans="1:11" x14ac:dyDescent="0.2">
      <c r="A368" s="5"/>
      <c r="B368" s="5">
        <v>0</v>
      </c>
      <c r="D368" s="5">
        <v>63.835099999999997</v>
      </c>
      <c r="G368" s="5">
        <v>7.6497000000000002</v>
      </c>
      <c r="J368" s="5">
        <v>196</v>
      </c>
      <c r="K368" s="5">
        <v>139.91999999999999</v>
      </c>
    </row>
    <row r="369" spans="1:11" x14ac:dyDescent="0.2">
      <c r="A369" s="5"/>
      <c r="B369" s="5">
        <v>0</v>
      </c>
      <c r="D369" s="5">
        <v>68.259500000000003</v>
      </c>
      <c r="G369" s="5">
        <v>45.338799999999999</v>
      </c>
      <c r="J369" s="5"/>
      <c r="K369" s="5">
        <v>255.1</v>
      </c>
    </row>
    <row r="370" spans="1:11" x14ac:dyDescent="0.2">
      <c r="A370" s="5"/>
      <c r="B370" s="5">
        <v>4.32</v>
      </c>
      <c r="D370" s="5">
        <v>4.1799999999999997E-2</v>
      </c>
      <c r="G370" s="5">
        <v>33.828200000000002</v>
      </c>
      <c r="J370" s="5">
        <v>163</v>
      </c>
      <c r="K370" s="5">
        <v>178.65</v>
      </c>
    </row>
    <row r="371" spans="1:11" x14ac:dyDescent="0.2">
      <c r="A371" s="5">
        <v>63.2</v>
      </c>
      <c r="B371" s="5">
        <v>0</v>
      </c>
      <c r="G371" s="5">
        <v>68.432100000000005</v>
      </c>
      <c r="J371" s="5">
        <v>277</v>
      </c>
      <c r="K371" s="5">
        <v>259</v>
      </c>
    </row>
    <row r="372" spans="1:11" x14ac:dyDescent="0.2">
      <c r="A372" s="5">
        <v>90.45</v>
      </c>
      <c r="B372" s="5">
        <v>0</v>
      </c>
      <c r="G372" s="5">
        <v>0.10829999999999999</v>
      </c>
      <c r="J372" s="5">
        <v>256</v>
      </c>
      <c r="K372" s="5">
        <v>163.07</v>
      </c>
    </row>
    <row r="373" spans="1:11" x14ac:dyDescent="0.2">
      <c r="A373" s="5">
        <v>67.55</v>
      </c>
      <c r="B373" s="5">
        <v>0</v>
      </c>
      <c r="G373" s="5">
        <v>1.7999999999999999E-2</v>
      </c>
      <c r="J373" s="5">
        <v>265</v>
      </c>
      <c r="K373" s="5">
        <v>118.25</v>
      </c>
    </row>
    <row r="374" spans="1:11" x14ac:dyDescent="0.2">
      <c r="A374" s="5"/>
      <c r="B374" s="5">
        <v>0</v>
      </c>
      <c r="J374" s="5">
        <v>232</v>
      </c>
      <c r="K374" s="5">
        <v>357.89</v>
      </c>
    </row>
    <row r="375" spans="1:11" x14ac:dyDescent="0.2">
      <c r="A375" s="5">
        <v>85.11</v>
      </c>
      <c r="B375" s="5">
        <v>0</v>
      </c>
      <c r="J375" s="5"/>
      <c r="K375" s="5">
        <v>236.79</v>
      </c>
    </row>
    <row r="376" spans="1:11" x14ac:dyDescent="0.2">
      <c r="A376" s="5">
        <v>81.099999999999994</v>
      </c>
      <c r="B376" s="5">
        <v>0</v>
      </c>
      <c r="J376" s="5">
        <v>363.35</v>
      </c>
      <c r="K376" s="5">
        <v>267.33999999999997</v>
      </c>
    </row>
    <row r="377" spans="1:11" x14ac:dyDescent="0.2">
      <c r="A377" s="5">
        <v>78.75</v>
      </c>
      <c r="B377" s="5">
        <v>0</v>
      </c>
      <c r="J377" s="5"/>
      <c r="K377" s="5">
        <v>337.08</v>
      </c>
    </row>
    <row r="378" spans="1:11" x14ac:dyDescent="0.2">
      <c r="A378" s="5">
        <v>101.58</v>
      </c>
      <c r="B378" s="5">
        <v>0</v>
      </c>
      <c r="J378" s="5">
        <v>176.65</v>
      </c>
      <c r="K378" s="5">
        <v>339.23</v>
      </c>
    </row>
    <row r="379" spans="1:11" x14ac:dyDescent="0.2">
      <c r="A379" s="5"/>
      <c r="B379" s="5">
        <v>0</v>
      </c>
      <c r="J379" s="5">
        <v>202.14</v>
      </c>
      <c r="K379" s="5"/>
    </row>
    <row r="380" spans="1:11" x14ac:dyDescent="0.2">
      <c r="A380" s="5"/>
      <c r="B380" s="5">
        <v>0</v>
      </c>
      <c r="J380" s="5">
        <v>133.19</v>
      </c>
      <c r="K380" s="5">
        <v>204.82749999999999</v>
      </c>
    </row>
    <row r="381" spans="1:11" x14ac:dyDescent="0.2">
      <c r="A381" s="5">
        <v>65.88</v>
      </c>
      <c r="J381" s="5">
        <v>135.1</v>
      </c>
      <c r="K381" s="5">
        <v>241.57669999999999</v>
      </c>
    </row>
    <row r="382" spans="1:11" x14ac:dyDescent="0.2">
      <c r="A382" s="5">
        <v>72.83</v>
      </c>
      <c r="J382" s="5">
        <v>167.19</v>
      </c>
      <c r="K382" s="5"/>
    </row>
    <row r="383" spans="1:11" x14ac:dyDescent="0.2">
      <c r="A383" s="5"/>
      <c r="J383" s="5">
        <v>148.38999999999999</v>
      </c>
      <c r="K383" s="5">
        <v>224.08449999999999</v>
      </c>
    </row>
    <row r="384" spans="1:11" x14ac:dyDescent="0.2">
      <c r="A384" s="5">
        <v>120.68</v>
      </c>
      <c r="J384" s="5"/>
      <c r="K384" s="5"/>
    </row>
    <row r="385" spans="1:11" x14ac:dyDescent="0.2">
      <c r="A385" s="5">
        <v>54.83</v>
      </c>
      <c r="J385" s="5"/>
      <c r="K385" s="5">
        <v>209.52449999999999</v>
      </c>
    </row>
    <row r="386" spans="1:11" x14ac:dyDescent="0.2">
      <c r="A386" s="5"/>
      <c r="J386" s="5"/>
      <c r="K386" s="5">
        <v>214.35740000000001</v>
      </c>
    </row>
    <row r="387" spans="1:11" x14ac:dyDescent="0.2">
      <c r="A387" s="5"/>
    </row>
    <row r="388" spans="1:11" x14ac:dyDescent="0.2">
      <c r="A388" s="5"/>
    </row>
    <row r="389" spans="1:11" x14ac:dyDescent="0.2">
      <c r="A389" s="5">
        <v>91.34</v>
      </c>
    </row>
    <row r="390" spans="1:11" x14ac:dyDescent="0.2">
      <c r="A390" s="5">
        <v>52.68</v>
      </c>
    </row>
    <row r="391" spans="1:11" x14ac:dyDescent="0.2">
      <c r="A391" s="5">
        <v>100.97</v>
      </c>
    </row>
    <row r="392" spans="1:11" x14ac:dyDescent="0.2">
      <c r="A392" s="5">
        <v>103.32</v>
      </c>
    </row>
    <row r="393" spans="1:11" x14ac:dyDescent="0.2">
      <c r="A393" s="5">
        <v>87.57</v>
      </c>
    </row>
    <row r="394" spans="1:11" x14ac:dyDescent="0.2">
      <c r="A394" s="5">
        <v>76.83</v>
      </c>
    </row>
    <row r="395" spans="1:11" x14ac:dyDescent="0.2">
      <c r="A395" s="5">
        <v>105.37</v>
      </c>
    </row>
    <row r="396" spans="1:11" x14ac:dyDescent="0.2">
      <c r="A396" s="5">
        <v>83.29</v>
      </c>
    </row>
    <row r="397" spans="1:11" x14ac:dyDescent="0.2">
      <c r="A397" s="5">
        <v>84.53</v>
      </c>
    </row>
    <row r="398" spans="1:11" x14ac:dyDescent="0.2">
      <c r="A398" s="5"/>
    </row>
    <row r="399" spans="1:11" x14ac:dyDescent="0.2">
      <c r="A399" s="5">
        <v>139</v>
      </c>
    </row>
    <row r="400" spans="1:11" x14ac:dyDescent="0.2">
      <c r="A400" s="5"/>
    </row>
    <row r="401" spans="1:1" x14ac:dyDescent="0.2">
      <c r="A401" s="5"/>
    </row>
    <row r="402" spans="1:1" x14ac:dyDescent="0.2">
      <c r="A402" s="5"/>
    </row>
    <row r="403" spans="1:1" x14ac:dyDescent="0.2">
      <c r="A403" s="5">
        <v>111</v>
      </c>
    </row>
    <row r="404" spans="1:1" x14ac:dyDescent="0.2">
      <c r="A404" s="5">
        <v>110</v>
      </c>
    </row>
    <row r="405" spans="1:1" x14ac:dyDescent="0.2">
      <c r="A405" s="5"/>
    </row>
    <row r="406" spans="1:1" x14ac:dyDescent="0.2">
      <c r="A406" s="5">
        <v>72</v>
      </c>
    </row>
    <row r="407" spans="1:1" x14ac:dyDescent="0.2">
      <c r="A407" s="5">
        <v>114</v>
      </c>
    </row>
    <row r="408" spans="1:1" x14ac:dyDescent="0.2">
      <c r="A408" s="5">
        <v>86</v>
      </c>
    </row>
    <row r="409" spans="1:1" x14ac:dyDescent="0.2">
      <c r="A409" s="5">
        <v>122</v>
      </c>
    </row>
    <row r="410" spans="1:1" x14ac:dyDescent="0.2">
      <c r="A410" s="5">
        <v>134</v>
      </c>
    </row>
    <row r="411" spans="1:1" x14ac:dyDescent="0.2">
      <c r="A411" s="5">
        <v>166</v>
      </c>
    </row>
    <row r="412" spans="1:1" x14ac:dyDescent="0.2">
      <c r="A412" s="5"/>
    </row>
    <row r="413" spans="1:1" x14ac:dyDescent="0.2">
      <c r="A413" s="5">
        <v>260</v>
      </c>
    </row>
    <row r="414" spans="1:1" x14ac:dyDescent="0.2">
      <c r="A414" s="5"/>
    </row>
    <row r="415" spans="1:1" x14ac:dyDescent="0.2">
      <c r="A415" s="5">
        <v>83.44</v>
      </c>
    </row>
    <row r="416" spans="1:1" x14ac:dyDescent="0.2">
      <c r="A416" s="5">
        <v>106.21</v>
      </c>
    </row>
    <row r="417" spans="1:1" x14ac:dyDescent="0.2">
      <c r="A417" s="5">
        <v>51.85</v>
      </c>
    </row>
    <row r="418" spans="1:1" x14ac:dyDescent="0.2">
      <c r="A418" s="5">
        <v>98.46</v>
      </c>
    </row>
    <row r="419" spans="1:1" x14ac:dyDescent="0.2">
      <c r="A419" s="5">
        <v>87.07</v>
      </c>
    </row>
    <row r="420" spans="1:1" x14ac:dyDescent="0.2">
      <c r="A420" s="5">
        <v>96.55</v>
      </c>
    </row>
    <row r="421" spans="1:1" x14ac:dyDescent="0.2">
      <c r="A421" s="5">
        <v>136.97</v>
      </c>
    </row>
    <row r="422" spans="1:1" x14ac:dyDescent="0.2">
      <c r="A422" s="5">
        <v>72.989999999999995</v>
      </c>
    </row>
    <row r="423" spans="1:1" x14ac:dyDescent="0.2">
      <c r="A423" s="5">
        <v>120.61</v>
      </c>
    </row>
    <row r="424" spans="1:1" x14ac:dyDescent="0.2">
      <c r="A424" s="5"/>
    </row>
    <row r="425" spans="1:1" x14ac:dyDescent="0.2">
      <c r="A425" s="5">
        <v>65.671800000000005</v>
      </c>
    </row>
    <row r="426" spans="1:1" x14ac:dyDescent="0.2">
      <c r="A426" s="5">
        <v>126.6347</v>
      </c>
    </row>
    <row r="427" spans="1:1" x14ac:dyDescent="0.2">
      <c r="A427" s="5">
        <v>103.79389999999999</v>
      </c>
    </row>
    <row r="428" spans="1:1" x14ac:dyDescent="0.2">
      <c r="A428" s="5">
        <v>87.826999999999998</v>
      </c>
    </row>
    <row r="429" spans="1:1" x14ac:dyDescent="0.2">
      <c r="A429" s="5"/>
    </row>
    <row r="430" spans="1:1" x14ac:dyDescent="0.2">
      <c r="A430" s="5">
        <v>91.290999999999997</v>
      </c>
    </row>
    <row r="431" spans="1:1" x14ac:dyDescent="0.2">
      <c r="A431" s="5">
        <v>139.2638</v>
      </c>
    </row>
    <row r="432" spans="1:1" x14ac:dyDescent="0.2">
      <c r="A432" s="5">
        <v>61.432000000000002</v>
      </c>
    </row>
    <row r="433" spans="1:1" x14ac:dyDescent="0.2">
      <c r="A433" s="5">
        <v>136.5215</v>
      </c>
    </row>
    <row r="434" spans="1:1" x14ac:dyDescent="0.2">
      <c r="A434" s="5"/>
    </row>
    <row r="435" spans="1:1" x14ac:dyDescent="0.2">
      <c r="A435" s="5">
        <v>137.36949999999999</v>
      </c>
    </row>
    <row r="436" spans="1:1" x14ac:dyDescent="0.2">
      <c r="A436" s="5">
        <v>89.220699999999994</v>
      </c>
    </row>
    <row r="437" spans="1:1" x14ac:dyDescent="0.2">
      <c r="A437" s="5">
        <v>133.37870000000001</v>
      </c>
    </row>
    <row r="438" spans="1:1" x14ac:dyDescent="0.2">
      <c r="A438" s="5">
        <v>108.0416</v>
      </c>
    </row>
    <row r="439" spans="1:1" x14ac:dyDescent="0.2">
      <c r="A439" s="5"/>
    </row>
    <row r="440" spans="1:1" x14ac:dyDescent="0.2">
      <c r="A440" s="5">
        <v>130.3279</v>
      </c>
    </row>
    <row r="441" spans="1:1" x14ac:dyDescent="0.2">
      <c r="A441" s="5">
        <v>108.01560000000001</v>
      </c>
    </row>
    <row r="442" spans="1:1" x14ac:dyDescent="0.2">
      <c r="A442" s="5">
        <v>76.776200000000003</v>
      </c>
    </row>
    <row r="443" spans="1:1" x14ac:dyDescent="0.2">
      <c r="A443" s="5">
        <v>201.0241</v>
      </c>
    </row>
    <row r="444" spans="1:1" x14ac:dyDescent="0.2">
      <c r="A444" s="5">
        <v>114.3167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85B590-6D0C-664F-B525-E6A8AEA56BA8}">
  <dimension ref="A1:S40"/>
  <sheetViews>
    <sheetView tabSelected="1" workbookViewId="0">
      <selection activeCell="A27" sqref="A27:XFD27"/>
    </sheetView>
  </sheetViews>
  <sheetFormatPr baseColWidth="10" defaultRowHeight="16" x14ac:dyDescent="0.2"/>
  <sheetData>
    <row r="1" spans="1:19" x14ac:dyDescent="0.2">
      <c r="A1" s="2" t="s">
        <v>444</v>
      </c>
      <c r="R1" t="s">
        <v>3319</v>
      </c>
    </row>
    <row r="3" spans="1:19" x14ac:dyDescent="0.2">
      <c r="N3" s="25" t="s">
        <v>405</v>
      </c>
      <c r="O3" s="25"/>
      <c r="R3" s="25" t="s">
        <v>405</v>
      </c>
      <c r="S3" s="25"/>
    </row>
    <row r="4" spans="1:19" x14ac:dyDescent="0.2">
      <c r="A4" t="s">
        <v>406</v>
      </c>
      <c r="B4" t="s">
        <v>407</v>
      </c>
      <c r="C4" t="s">
        <v>408</v>
      </c>
      <c r="D4" t="s">
        <v>409</v>
      </c>
      <c r="F4" t="s">
        <v>92</v>
      </c>
      <c r="N4" t="s">
        <v>410</v>
      </c>
      <c r="O4" t="s">
        <v>411</v>
      </c>
      <c r="Q4" t="s">
        <v>3322</v>
      </c>
      <c r="R4" t="s">
        <v>410</v>
      </c>
      <c r="S4" t="s">
        <v>411</v>
      </c>
    </row>
    <row r="5" spans="1:19" x14ac:dyDescent="0.2">
      <c r="A5" t="s">
        <v>412</v>
      </c>
      <c r="B5">
        <v>4.9806741573033708</v>
      </c>
      <c r="F5" t="s">
        <v>413</v>
      </c>
      <c r="J5" t="s">
        <v>410</v>
      </c>
      <c r="K5" t="s">
        <v>411</v>
      </c>
      <c r="N5">
        <v>4.9806741573033708</v>
      </c>
      <c r="O5">
        <v>5.2860674157303373</v>
      </c>
      <c r="Q5">
        <v>1</v>
      </c>
      <c r="R5">
        <v>4.9806741573033708</v>
      </c>
      <c r="S5">
        <v>5.2860674157303373</v>
      </c>
    </row>
    <row r="6" spans="1:19" x14ac:dyDescent="0.2">
      <c r="A6" t="s">
        <v>414</v>
      </c>
      <c r="B6">
        <v>4.0928089887640446</v>
      </c>
      <c r="C6">
        <v>2.1991011235955051</v>
      </c>
      <c r="F6" t="s">
        <v>413</v>
      </c>
      <c r="J6">
        <v>4.9806741573033708</v>
      </c>
      <c r="K6">
        <v>5.2860674157303373</v>
      </c>
      <c r="N6">
        <v>4.0928089887640446</v>
      </c>
      <c r="O6">
        <v>7.0901123595505613</v>
      </c>
      <c r="Q6">
        <v>1</v>
      </c>
      <c r="R6">
        <v>4.0928089887640446</v>
      </c>
      <c r="S6">
        <v>7.0901123595505613</v>
      </c>
    </row>
    <row r="7" spans="1:19" x14ac:dyDescent="0.2">
      <c r="A7" t="s">
        <v>415</v>
      </c>
      <c r="B7">
        <v>5.2860674157303373</v>
      </c>
      <c r="C7">
        <v>7.0901123595505613</v>
      </c>
      <c r="F7" t="s">
        <v>416</v>
      </c>
      <c r="J7">
        <v>4.0928089887640446</v>
      </c>
      <c r="K7">
        <v>7.0901123595505613</v>
      </c>
      <c r="N7">
        <v>2.1991011235955051</v>
      </c>
      <c r="O7">
        <v>5.9979775280898879</v>
      </c>
      <c r="Q7">
        <v>1</v>
      </c>
      <c r="R7">
        <v>2.1991011235955051</v>
      </c>
      <c r="S7">
        <v>5.9979775280898879</v>
      </c>
    </row>
    <row r="8" spans="1:19" x14ac:dyDescent="0.2">
      <c r="A8" t="s">
        <v>417</v>
      </c>
      <c r="B8">
        <v>6.5056179775280913</v>
      </c>
      <c r="C8">
        <v>6.9748314606741602</v>
      </c>
      <c r="D8">
        <v>6.7847191011235957</v>
      </c>
      <c r="F8" t="s">
        <v>418</v>
      </c>
      <c r="J8">
        <v>2.1991011235955051</v>
      </c>
      <c r="K8">
        <v>6.5056179775280913</v>
      </c>
      <c r="N8">
        <v>1.8020224719101126</v>
      </c>
      <c r="O8">
        <v>3.9182022471910112</v>
      </c>
      <c r="Q8">
        <v>1</v>
      </c>
      <c r="R8">
        <v>1.8020224719101126</v>
      </c>
      <c r="S8">
        <v>3.9182022471910112</v>
      </c>
    </row>
    <row r="9" spans="1:19" x14ac:dyDescent="0.2">
      <c r="A9" t="s">
        <v>419</v>
      </c>
      <c r="B9">
        <v>5.4229213483146088</v>
      </c>
      <c r="C9">
        <v>6.0438202247191022</v>
      </c>
      <c r="F9" t="s">
        <v>418</v>
      </c>
      <c r="J9">
        <v>3.2278651685393251</v>
      </c>
      <c r="K9">
        <v>6.9748314606741602</v>
      </c>
      <c r="O9">
        <v>8.8307865168539319</v>
      </c>
      <c r="Q9">
        <v>1</v>
      </c>
      <c r="S9">
        <v>8.8307865168539319</v>
      </c>
    </row>
    <row r="10" spans="1:19" x14ac:dyDescent="0.2">
      <c r="A10" t="s">
        <v>420</v>
      </c>
      <c r="B10">
        <v>3.2278651685393251</v>
      </c>
      <c r="C10">
        <v>2.6453932584269659</v>
      </c>
      <c r="F10" t="s">
        <v>421</v>
      </c>
      <c r="J10">
        <v>2.6453932584269659</v>
      </c>
      <c r="K10">
        <v>6.7847191011235957</v>
      </c>
      <c r="O10">
        <v>7.4164044943820233</v>
      </c>
      <c r="Q10">
        <v>1</v>
      </c>
      <c r="S10">
        <v>7.4164044943820233</v>
      </c>
    </row>
    <row r="11" spans="1:19" x14ac:dyDescent="0.2">
      <c r="A11" t="s">
        <v>422</v>
      </c>
      <c r="B11">
        <v>2.8011235955056177</v>
      </c>
      <c r="C11">
        <v>3.5669662921348317</v>
      </c>
      <c r="F11" t="s">
        <v>423</v>
      </c>
      <c r="J11">
        <v>1.8020224719101126</v>
      </c>
      <c r="K11">
        <v>5.4229213483146088</v>
      </c>
      <c r="Q11">
        <v>2</v>
      </c>
      <c r="R11">
        <v>4.7130337078651703</v>
      </c>
      <c r="S11">
        <v>6.5056179775280913</v>
      </c>
    </row>
    <row r="12" spans="1:19" x14ac:dyDescent="0.2">
      <c r="A12" t="s">
        <v>424</v>
      </c>
      <c r="B12">
        <v>3.9391011235955062</v>
      </c>
      <c r="C12">
        <v>6.4934831460674154</v>
      </c>
      <c r="F12" t="s">
        <v>423</v>
      </c>
      <c r="J12">
        <v>5.7283146067415727</v>
      </c>
      <c r="K12">
        <v>6.0438202247191022</v>
      </c>
      <c r="N12">
        <v>4.7130337078651703</v>
      </c>
      <c r="O12">
        <v>6.5056179775280913</v>
      </c>
      <c r="Q12">
        <v>2</v>
      </c>
      <c r="R12">
        <v>2.9042696629213482</v>
      </c>
      <c r="S12">
        <v>6.9748314606741602</v>
      </c>
    </row>
    <row r="13" spans="1:19" x14ac:dyDescent="0.2">
      <c r="A13" t="s">
        <v>425</v>
      </c>
      <c r="B13">
        <v>1.8020224719101126</v>
      </c>
      <c r="F13" t="s">
        <v>413</v>
      </c>
      <c r="J13">
        <v>7.3995505617977493</v>
      </c>
      <c r="K13">
        <v>2.8011235955056177</v>
      </c>
      <c r="N13">
        <v>2.9042696629213482</v>
      </c>
      <c r="O13">
        <v>6.9748314606741602</v>
      </c>
      <c r="Q13">
        <v>2</v>
      </c>
      <c r="R13">
        <v>2.9110112359550557</v>
      </c>
      <c r="S13">
        <v>6.7847191011235957</v>
      </c>
    </row>
    <row r="14" spans="1:19" x14ac:dyDescent="0.2">
      <c r="A14" t="s">
        <v>426</v>
      </c>
      <c r="B14">
        <v>5.9979775280898879</v>
      </c>
      <c r="C14">
        <v>3.9182022471910112</v>
      </c>
      <c r="F14" t="s">
        <v>416</v>
      </c>
      <c r="J14">
        <v>6.1408988764044938</v>
      </c>
      <c r="K14">
        <v>3.5669662921348317</v>
      </c>
      <c r="N14">
        <v>2.9110112359550557</v>
      </c>
      <c r="O14">
        <v>6.7847191011235957</v>
      </c>
      <c r="Q14">
        <v>2</v>
      </c>
      <c r="R14">
        <v>0.5413483146067416</v>
      </c>
      <c r="S14">
        <v>5.4229213483146088</v>
      </c>
    </row>
    <row r="15" spans="1:19" x14ac:dyDescent="0.2">
      <c r="A15" t="s">
        <v>427</v>
      </c>
      <c r="B15">
        <v>1.8485393258426968</v>
      </c>
      <c r="C15">
        <v>3.0930337078651688</v>
      </c>
      <c r="F15" t="s">
        <v>423</v>
      </c>
      <c r="J15">
        <v>4.8849438202247173</v>
      </c>
      <c r="K15">
        <v>3.9391011235955062</v>
      </c>
      <c r="N15">
        <v>0.5413483146067416</v>
      </c>
      <c r="O15">
        <v>5.4229213483146088</v>
      </c>
      <c r="Q15">
        <v>2</v>
      </c>
      <c r="S15">
        <v>6.0438202247191022</v>
      </c>
    </row>
    <row r="16" spans="1:19" x14ac:dyDescent="0.2">
      <c r="A16" t="s">
        <v>428</v>
      </c>
      <c r="B16">
        <v>8.8307865168539319</v>
      </c>
      <c r="C16">
        <v>7.4164044943820233</v>
      </c>
      <c r="F16" t="s">
        <v>416</v>
      </c>
      <c r="J16">
        <v>4.7130337078651703</v>
      </c>
      <c r="K16">
        <v>6.4934831460674154</v>
      </c>
      <c r="O16">
        <v>6.0438202247191022</v>
      </c>
      <c r="Q16">
        <v>3</v>
      </c>
      <c r="R16">
        <v>3.2278651685393251</v>
      </c>
      <c r="S16">
        <v>2.8011235955056177</v>
      </c>
    </row>
    <row r="17" spans="1:19" x14ac:dyDescent="0.2">
      <c r="A17" t="s">
        <v>429</v>
      </c>
      <c r="B17">
        <v>5.7283146067415727</v>
      </c>
      <c r="C17">
        <v>7.3995505617977493</v>
      </c>
      <c r="F17" t="s">
        <v>421</v>
      </c>
      <c r="J17">
        <v>2.9042696629213482</v>
      </c>
      <c r="K17">
        <v>5.9979775280898879</v>
      </c>
      <c r="Q17">
        <v>3</v>
      </c>
      <c r="R17">
        <v>2.6453932584269659</v>
      </c>
      <c r="S17">
        <v>3.5669662921348317</v>
      </c>
    </row>
    <row r="18" spans="1:19" x14ac:dyDescent="0.2">
      <c r="A18" t="s">
        <v>430</v>
      </c>
      <c r="B18">
        <v>6.1408988764044938</v>
      </c>
      <c r="C18">
        <v>4.8849438202247173</v>
      </c>
      <c r="F18" t="s">
        <v>421</v>
      </c>
      <c r="J18">
        <v>2.9110112359550557</v>
      </c>
      <c r="K18">
        <v>3.9182022471910112</v>
      </c>
      <c r="N18">
        <v>3.2278651685393251</v>
      </c>
      <c r="O18">
        <v>2.8011235955056177</v>
      </c>
      <c r="Q18">
        <v>3</v>
      </c>
      <c r="R18">
        <v>5.7283146067415727</v>
      </c>
      <c r="S18">
        <v>3.9391011235955062</v>
      </c>
    </row>
    <row r="19" spans="1:19" x14ac:dyDescent="0.2">
      <c r="A19" t="s">
        <v>431</v>
      </c>
      <c r="B19">
        <v>4.7130337078651703</v>
      </c>
      <c r="F19" t="s">
        <v>432</v>
      </c>
      <c r="J19">
        <v>0.5413483146067416</v>
      </c>
      <c r="K19">
        <v>1.8485393258426968</v>
      </c>
      <c r="N19">
        <v>2.6453932584269659</v>
      </c>
      <c r="O19">
        <v>3.5669662921348317</v>
      </c>
      <c r="Q19">
        <v>3</v>
      </c>
      <c r="R19">
        <v>7.3995505617977493</v>
      </c>
      <c r="S19">
        <v>6.4934831460674154</v>
      </c>
    </row>
    <row r="20" spans="1:19" x14ac:dyDescent="0.2">
      <c r="A20" t="s">
        <v>433</v>
      </c>
      <c r="B20">
        <v>2.9042696629213482</v>
      </c>
      <c r="F20" t="s">
        <v>432</v>
      </c>
      <c r="K20">
        <v>3.0930337078651688</v>
      </c>
      <c r="N20">
        <v>5.7283146067415727</v>
      </c>
      <c r="O20">
        <v>3.9391011235955062</v>
      </c>
      <c r="Q20">
        <v>3</v>
      </c>
      <c r="R20">
        <v>6.1408988764044938</v>
      </c>
      <c r="S20">
        <v>1.8485393258426968</v>
      </c>
    </row>
    <row r="21" spans="1:19" x14ac:dyDescent="0.2">
      <c r="A21" t="s">
        <v>434</v>
      </c>
      <c r="B21">
        <v>2.9110112359550557</v>
      </c>
      <c r="C21">
        <v>0.5413483146067416</v>
      </c>
      <c r="F21" t="s">
        <v>432</v>
      </c>
      <c r="K21">
        <v>8.8307865168539319</v>
      </c>
      <c r="N21">
        <v>7.3995505617977493</v>
      </c>
      <c r="O21">
        <v>6.4934831460674154</v>
      </c>
      <c r="Q21">
        <v>3</v>
      </c>
      <c r="R21">
        <v>4.8849438202247173</v>
      </c>
      <c r="S21">
        <v>3.0930337078651688</v>
      </c>
    </row>
    <row r="22" spans="1:19" x14ac:dyDescent="0.2">
      <c r="K22">
        <v>7.4164044943820233</v>
      </c>
      <c r="N22">
        <v>6.1408988764044938</v>
      </c>
      <c r="O22">
        <v>1.8485393258426968</v>
      </c>
      <c r="Q22" s="27">
        <v>4</v>
      </c>
      <c r="R22">
        <v>2.4000000000000004</v>
      </c>
      <c r="S22">
        <v>7.8986666666666654</v>
      </c>
    </row>
    <row r="23" spans="1:19" x14ac:dyDescent="0.2">
      <c r="N23">
        <v>4.8849438202247173</v>
      </c>
      <c r="O23">
        <v>3.0930337078651688</v>
      </c>
      <c r="Q23" s="27">
        <v>4</v>
      </c>
      <c r="R23">
        <v>3.5575280898876414</v>
      </c>
      <c r="S23">
        <v>5.8333333333333321</v>
      </c>
    </row>
    <row r="24" spans="1:19" x14ac:dyDescent="0.2">
      <c r="Q24" s="27">
        <v>4</v>
      </c>
      <c r="R24">
        <v>2.4680000000000004</v>
      </c>
      <c r="S24">
        <v>4.7548314606741586</v>
      </c>
    </row>
    <row r="25" spans="1:19" x14ac:dyDescent="0.2">
      <c r="A25" s="4"/>
      <c r="B25" s="4"/>
      <c r="C25" s="4"/>
      <c r="D25" s="4"/>
      <c r="E25" s="4"/>
      <c r="F25" s="4"/>
      <c r="G25" s="4"/>
      <c r="H25" s="4"/>
      <c r="I25" s="4"/>
      <c r="J25" s="4"/>
      <c r="K25" s="4"/>
      <c r="L25" s="4"/>
      <c r="M25" s="4"/>
      <c r="N25" s="4"/>
      <c r="O25" s="4"/>
      <c r="P25" s="4"/>
      <c r="Q25" s="27">
        <v>4</v>
      </c>
      <c r="R25">
        <v>2.4053333333333344</v>
      </c>
      <c r="S25">
        <v>6.6779999999999973</v>
      </c>
    </row>
    <row r="26" spans="1:19" x14ac:dyDescent="0.2">
      <c r="A26" t="s">
        <v>435</v>
      </c>
      <c r="Q26" s="27">
        <v>4</v>
      </c>
      <c r="R26">
        <v>4.4513333333333334</v>
      </c>
      <c r="S26">
        <v>4.4253333333333327</v>
      </c>
    </row>
    <row r="27" spans="1:19" x14ac:dyDescent="0.2">
      <c r="Q27" s="27">
        <v>4</v>
      </c>
      <c r="R27">
        <v>4.5886666666666667</v>
      </c>
      <c r="S27">
        <v>7.8526666666666669</v>
      </c>
    </row>
    <row r="28" spans="1:19" x14ac:dyDescent="0.2">
      <c r="A28" t="s">
        <v>1</v>
      </c>
      <c r="B28" t="s">
        <v>436</v>
      </c>
    </row>
    <row r="29" spans="1:19" x14ac:dyDescent="0.2">
      <c r="A29" t="s">
        <v>437</v>
      </c>
      <c r="B29">
        <v>7.8986666666666654</v>
      </c>
      <c r="C29" t="s">
        <v>438</v>
      </c>
    </row>
    <row r="30" spans="1:19" x14ac:dyDescent="0.2">
      <c r="B30">
        <v>5.8333333333333321</v>
      </c>
    </row>
    <row r="31" spans="1:19" x14ac:dyDescent="0.2">
      <c r="A31" t="s">
        <v>439</v>
      </c>
      <c r="B31">
        <v>4.7548314606741586</v>
      </c>
      <c r="C31" t="s">
        <v>438</v>
      </c>
    </row>
    <row r="32" spans="1:19" x14ac:dyDescent="0.2">
      <c r="B32">
        <v>6.6779999999999973</v>
      </c>
    </row>
    <row r="33" spans="1:3" x14ac:dyDescent="0.2">
      <c r="B33">
        <v>4.4253333333333327</v>
      </c>
    </row>
    <row r="34" spans="1:3" x14ac:dyDescent="0.2">
      <c r="A34" t="s">
        <v>440</v>
      </c>
      <c r="B34">
        <v>2.4000000000000004</v>
      </c>
      <c r="C34" t="s">
        <v>441</v>
      </c>
    </row>
    <row r="35" spans="1:3" x14ac:dyDescent="0.2">
      <c r="B35">
        <v>3.5575280898876414</v>
      </c>
    </row>
    <row r="36" spans="1:3" x14ac:dyDescent="0.2">
      <c r="B36">
        <v>2.4680000000000004</v>
      </c>
    </row>
    <row r="37" spans="1:3" x14ac:dyDescent="0.2">
      <c r="A37" t="s">
        <v>442</v>
      </c>
      <c r="B37">
        <v>2.4053333333333344</v>
      </c>
      <c r="C37" t="s">
        <v>441</v>
      </c>
    </row>
    <row r="38" spans="1:3" x14ac:dyDescent="0.2">
      <c r="B38">
        <v>4.4513333333333334</v>
      </c>
    </row>
    <row r="39" spans="1:3" x14ac:dyDescent="0.2">
      <c r="B39">
        <v>4.5886666666666667</v>
      </c>
    </row>
    <row r="40" spans="1:3" x14ac:dyDescent="0.2">
      <c r="A40" t="s">
        <v>443</v>
      </c>
      <c r="B40">
        <v>7.8526666666666669</v>
      </c>
      <c r="C40" t="s">
        <v>438</v>
      </c>
    </row>
  </sheetData>
  <mergeCells count="2">
    <mergeCell ref="N3:O3"/>
    <mergeCell ref="R3:S3"/>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56E192-6F82-3A4A-9B9C-2EB0D38EAA62}">
  <dimension ref="A1:G327"/>
  <sheetViews>
    <sheetView workbookViewId="0">
      <selection activeCell="G6" sqref="G6"/>
    </sheetView>
  </sheetViews>
  <sheetFormatPr baseColWidth="10" defaultRowHeight="16" x14ac:dyDescent="0.2"/>
  <sheetData>
    <row r="1" spans="1:7" x14ac:dyDescent="0.2">
      <c r="A1" s="7" t="s">
        <v>449</v>
      </c>
      <c r="B1" s="1"/>
      <c r="C1" s="1" t="s">
        <v>445</v>
      </c>
      <c r="D1" s="1"/>
      <c r="E1" s="1"/>
      <c r="F1" s="1"/>
      <c r="G1" s="1"/>
    </row>
    <row r="2" spans="1:7" x14ac:dyDescent="0.2">
      <c r="A2" s="5"/>
      <c r="B2" s="1"/>
      <c r="C2" s="1" t="s">
        <v>446</v>
      </c>
      <c r="D2" s="1"/>
      <c r="E2" s="1"/>
      <c r="F2" s="1"/>
      <c r="G2" s="1"/>
    </row>
    <row r="3" spans="1:7" x14ac:dyDescent="0.2">
      <c r="A3" s="5"/>
      <c r="B3" s="1"/>
      <c r="C3" s="1"/>
      <c r="D3" s="1"/>
      <c r="E3" s="1"/>
      <c r="F3" s="1"/>
      <c r="G3" s="1"/>
    </row>
    <row r="4" spans="1:7" x14ac:dyDescent="0.2">
      <c r="A4" s="5"/>
      <c r="B4" s="1"/>
      <c r="C4" s="1"/>
      <c r="D4" s="1"/>
      <c r="E4" s="1"/>
      <c r="F4" s="1"/>
      <c r="G4" s="1"/>
    </row>
    <row r="5" spans="1:7" x14ac:dyDescent="0.2">
      <c r="A5" s="6" t="s">
        <v>410</v>
      </c>
      <c r="B5" s="6" t="s">
        <v>447</v>
      </c>
      <c r="C5" s="6" t="s">
        <v>448</v>
      </c>
      <c r="D5" s="1"/>
      <c r="E5" s="1"/>
      <c r="F5" s="1"/>
      <c r="G5" s="1"/>
    </row>
    <row r="6" spans="1:7" x14ac:dyDescent="0.2">
      <c r="A6" s="5">
        <v>9.31</v>
      </c>
      <c r="B6" s="5">
        <v>42.15</v>
      </c>
      <c r="C6" s="5">
        <v>39.572200000000002</v>
      </c>
      <c r="D6" s="1"/>
      <c r="E6" s="1"/>
      <c r="F6" s="1"/>
      <c r="G6" s="1"/>
    </row>
    <row r="7" spans="1:7" x14ac:dyDescent="0.2">
      <c r="A7" s="5">
        <v>51.21</v>
      </c>
      <c r="B7" s="5">
        <v>0.04</v>
      </c>
      <c r="C7" s="5">
        <v>4.5380000000000003</v>
      </c>
      <c r="D7" s="1"/>
      <c r="E7" s="1"/>
      <c r="F7" s="1"/>
      <c r="G7" s="1"/>
    </row>
    <row r="8" spans="1:7" x14ac:dyDescent="0.2">
      <c r="A8" s="5">
        <v>26.52</v>
      </c>
      <c r="B8" s="5">
        <v>0.05</v>
      </c>
      <c r="C8" s="5">
        <v>8.6477000000000004</v>
      </c>
      <c r="D8" s="1"/>
      <c r="E8" s="1"/>
      <c r="F8" s="1"/>
      <c r="G8" s="1"/>
    </row>
    <row r="9" spans="1:7" x14ac:dyDescent="0.2">
      <c r="A9" s="5">
        <v>85.6</v>
      </c>
      <c r="B9" s="5">
        <v>10.33</v>
      </c>
      <c r="C9" s="5">
        <v>21.848600000000001</v>
      </c>
      <c r="D9" s="1"/>
      <c r="E9" s="1"/>
      <c r="F9" s="1"/>
      <c r="G9" s="1"/>
    </row>
    <row r="10" spans="1:7" x14ac:dyDescent="0.2">
      <c r="A10" s="5">
        <v>26.44</v>
      </c>
      <c r="B10" s="5">
        <v>0.03</v>
      </c>
      <c r="C10" s="5">
        <v>0</v>
      </c>
      <c r="D10" s="1"/>
      <c r="E10" s="1"/>
      <c r="F10" s="1"/>
      <c r="G10" s="1"/>
    </row>
    <row r="11" spans="1:7" x14ac:dyDescent="0.2">
      <c r="A11" s="5">
        <v>84.66</v>
      </c>
      <c r="B11" s="5">
        <v>0.14000000000000001</v>
      </c>
      <c r="C11" s="5">
        <v>0</v>
      </c>
      <c r="D11" s="1"/>
      <c r="E11" s="1"/>
      <c r="F11" s="1"/>
      <c r="G11" s="1"/>
    </row>
    <row r="12" spans="1:7" x14ac:dyDescent="0.2">
      <c r="A12" s="5">
        <v>95.51</v>
      </c>
      <c r="B12" s="5">
        <v>18.170000000000002</v>
      </c>
      <c r="C12" s="5">
        <v>3.1255999999999999</v>
      </c>
      <c r="D12" s="1"/>
      <c r="E12" s="1"/>
      <c r="F12" s="1"/>
      <c r="G12" s="1"/>
    </row>
    <row r="13" spans="1:7" x14ac:dyDescent="0.2">
      <c r="A13" s="5">
        <v>39.74</v>
      </c>
      <c r="B13" s="5">
        <v>7</v>
      </c>
      <c r="C13" s="5">
        <v>0</v>
      </c>
      <c r="D13" s="1"/>
      <c r="E13" s="1"/>
      <c r="F13" s="1"/>
      <c r="G13" s="1"/>
    </row>
    <row r="14" spans="1:7" x14ac:dyDescent="0.2">
      <c r="A14" s="5">
        <v>180.56</v>
      </c>
      <c r="B14" s="5">
        <v>9.07</v>
      </c>
      <c r="C14" s="5">
        <v>0</v>
      </c>
      <c r="D14" s="1"/>
      <c r="E14" s="1"/>
      <c r="F14" s="1"/>
      <c r="G14" s="1"/>
    </row>
    <row r="15" spans="1:7" x14ac:dyDescent="0.2">
      <c r="A15" s="5">
        <v>161.55000000000001</v>
      </c>
      <c r="B15" s="5">
        <v>0.13</v>
      </c>
      <c r="C15" s="5">
        <v>0</v>
      </c>
      <c r="D15" s="1"/>
      <c r="E15" s="1"/>
      <c r="F15" s="1"/>
      <c r="G15" s="1"/>
    </row>
    <row r="16" spans="1:7" x14ac:dyDescent="0.2">
      <c r="A16" s="5">
        <v>116.74</v>
      </c>
      <c r="B16" s="5">
        <v>20.91</v>
      </c>
      <c r="C16" s="5">
        <v>49.234499999999997</v>
      </c>
      <c r="D16" s="1"/>
      <c r="E16" s="1"/>
      <c r="F16" s="1"/>
      <c r="G16" s="1"/>
    </row>
    <row r="17" spans="1:7" x14ac:dyDescent="0.2">
      <c r="A17" s="5">
        <v>50.56</v>
      </c>
      <c r="B17" s="5">
        <v>8.02</v>
      </c>
      <c r="C17" s="5">
        <v>47.123600000000003</v>
      </c>
      <c r="D17" s="1"/>
      <c r="E17" s="1"/>
      <c r="F17" s="1"/>
      <c r="G17" s="1"/>
    </row>
    <row r="18" spans="1:7" x14ac:dyDescent="0.2">
      <c r="A18" s="5">
        <v>49.83</v>
      </c>
      <c r="B18" s="5">
        <v>32.130000000000003</v>
      </c>
      <c r="C18" s="5">
        <v>24.285799999999998</v>
      </c>
      <c r="D18" s="1"/>
      <c r="E18" s="1"/>
      <c r="F18" s="1"/>
      <c r="G18" s="1"/>
    </row>
    <row r="19" spans="1:7" x14ac:dyDescent="0.2">
      <c r="A19" s="5">
        <v>59.49</v>
      </c>
      <c r="B19" s="5">
        <v>44.27</v>
      </c>
      <c r="C19" s="5">
        <v>0</v>
      </c>
      <c r="D19" s="1"/>
      <c r="E19" s="1"/>
      <c r="F19" s="1"/>
      <c r="G19" s="1"/>
    </row>
    <row r="20" spans="1:7" x14ac:dyDescent="0.2">
      <c r="A20" s="5">
        <v>82.81</v>
      </c>
      <c r="B20" s="5">
        <v>0.17</v>
      </c>
      <c r="C20" s="5">
        <v>0</v>
      </c>
      <c r="D20" s="1"/>
      <c r="E20" s="1"/>
      <c r="F20" s="1"/>
      <c r="G20" s="1"/>
    </row>
    <row r="21" spans="1:7" x14ac:dyDescent="0.2">
      <c r="A21" s="5">
        <v>114.36</v>
      </c>
      <c r="B21" s="5">
        <v>12.22</v>
      </c>
      <c r="C21" s="5">
        <v>0</v>
      </c>
      <c r="D21" s="1"/>
      <c r="E21" s="1"/>
      <c r="F21" s="1"/>
      <c r="G21" s="1"/>
    </row>
    <row r="22" spans="1:7" x14ac:dyDescent="0.2">
      <c r="A22" s="5">
        <v>114.42</v>
      </c>
      <c r="B22" s="5">
        <v>8.33</v>
      </c>
      <c r="C22" s="5">
        <v>8.9740000000000002</v>
      </c>
      <c r="D22" s="1"/>
      <c r="E22" s="1"/>
      <c r="F22" s="1"/>
      <c r="G22" s="1"/>
    </row>
    <row r="23" spans="1:7" x14ac:dyDescent="0.2">
      <c r="A23" s="5">
        <v>115.87</v>
      </c>
      <c r="B23" s="5">
        <v>7.24</v>
      </c>
      <c r="C23" s="5">
        <v>20.665700000000001</v>
      </c>
      <c r="D23" s="1"/>
      <c r="E23" s="1"/>
      <c r="F23" s="1"/>
      <c r="G23" s="1"/>
    </row>
    <row r="24" spans="1:7" x14ac:dyDescent="0.2">
      <c r="A24" s="5">
        <v>48.99</v>
      </c>
      <c r="B24" s="5">
        <v>12.23</v>
      </c>
      <c r="C24" s="5">
        <v>0</v>
      </c>
      <c r="D24" s="1"/>
      <c r="E24" s="1"/>
      <c r="F24" s="1"/>
      <c r="G24" s="1"/>
    </row>
    <row r="25" spans="1:7" x14ac:dyDescent="0.2">
      <c r="A25" s="5">
        <v>45.47</v>
      </c>
      <c r="B25" s="5">
        <v>91.27</v>
      </c>
      <c r="C25" s="5">
        <v>6.3277000000000001</v>
      </c>
      <c r="D25" s="1"/>
      <c r="E25" s="1"/>
      <c r="F25" s="1"/>
      <c r="G25" s="1"/>
    </row>
    <row r="26" spans="1:7" x14ac:dyDescent="0.2">
      <c r="A26" s="5">
        <v>120.65</v>
      </c>
      <c r="B26" s="5">
        <v>29.21</v>
      </c>
      <c r="C26" s="5">
        <v>8.2295999999999996</v>
      </c>
      <c r="D26" s="1"/>
      <c r="E26" s="1"/>
      <c r="F26" s="1"/>
      <c r="G26" s="1"/>
    </row>
    <row r="27" spans="1:7" x14ac:dyDescent="0.2">
      <c r="A27" s="5">
        <v>109.21</v>
      </c>
      <c r="B27" s="5">
        <v>11.46</v>
      </c>
      <c r="C27" s="5">
        <v>0</v>
      </c>
      <c r="D27" s="1"/>
      <c r="E27" s="1"/>
      <c r="F27" s="1"/>
      <c r="G27" s="1"/>
    </row>
    <row r="28" spans="1:7" x14ac:dyDescent="0.2">
      <c r="A28" s="5">
        <v>57.94</v>
      </c>
      <c r="B28" s="5">
        <v>80.37</v>
      </c>
      <c r="C28" s="5">
        <v>0</v>
      </c>
      <c r="D28" s="1"/>
      <c r="E28" s="1"/>
      <c r="F28" s="1"/>
      <c r="G28" s="1"/>
    </row>
    <row r="29" spans="1:7" x14ac:dyDescent="0.2">
      <c r="A29" s="5">
        <v>47.83</v>
      </c>
      <c r="B29" s="5">
        <v>7.0000000000000007E-2</v>
      </c>
      <c r="C29" s="5">
        <v>9.9326000000000008</v>
      </c>
      <c r="D29" s="1"/>
      <c r="E29" s="1"/>
      <c r="F29" s="1"/>
      <c r="G29" s="1"/>
    </row>
    <row r="30" spans="1:7" x14ac:dyDescent="0.2">
      <c r="A30" s="5">
        <v>67.319999999999993</v>
      </c>
      <c r="B30" s="5">
        <v>36.950000000000003</v>
      </c>
      <c r="C30" s="5">
        <v>0</v>
      </c>
      <c r="D30" s="1"/>
      <c r="E30" s="1"/>
      <c r="F30" s="1"/>
      <c r="G30" s="1"/>
    </row>
    <row r="31" spans="1:7" x14ac:dyDescent="0.2">
      <c r="A31" s="5">
        <v>64.63</v>
      </c>
      <c r="B31" s="5">
        <v>122.29</v>
      </c>
      <c r="C31" s="5">
        <v>32.637799999999999</v>
      </c>
      <c r="D31" s="1"/>
      <c r="E31" s="1"/>
      <c r="F31" s="1"/>
      <c r="G31" s="1"/>
    </row>
    <row r="32" spans="1:7" x14ac:dyDescent="0.2">
      <c r="A32" s="5">
        <v>60.79</v>
      </c>
      <c r="B32" s="5">
        <v>60.41</v>
      </c>
      <c r="C32" s="5">
        <v>0</v>
      </c>
      <c r="D32" s="1"/>
      <c r="E32" s="1"/>
      <c r="F32" s="1"/>
      <c r="G32" s="1"/>
    </row>
    <row r="33" spans="1:7" x14ac:dyDescent="0.2">
      <c r="A33" s="5">
        <v>68.64</v>
      </c>
      <c r="B33" s="5">
        <v>7.87</v>
      </c>
      <c r="C33" s="5">
        <v>115.7593</v>
      </c>
      <c r="D33" s="1"/>
      <c r="E33" s="1"/>
      <c r="F33" s="1"/>
      <c r="G33" s="1"/>
    </row>
    <row r="34" spans="1:7" x14ac:dyDescent="0.2">
      <c r="A34" s="5">
        <v>117.28</v>
      </c>
      <c r="B34" s="5">
        <v>30.86</v>
      </c>
      <c r="C34" s="5">
        <v>0</v>
      </c>
      <c r="D34" s="1"/>
      <c r="E34" s="1"/>
      <c r="F34" s="1"/>
      <c r="G34" s="1"/>
    </row>
    <row r="35" spans="1:7" x14ac:dyDescent="0.2">
      <c r="A35" s="5">
        <v>127.83</v>
      </c>
      <c r="B35" s="5">
        <v>56.87</v>
      </c>
      <c r="C35" s="5">
        <v>0</v>
      </c>
      <c r="D35" s="1"/>
      <c r="E35" s="1"/>
      <c r="F35" s="1"/>
      <c r="G35" s="1"/>
    </row>
    <row r="36" spans="1:7" x14ac:dyDescent="0.2">
      <c r="A36" s="5">
        <v>34.94</v>
      </c>
      <c r="B36" s="5">
        <v>0.14000000000000001</v>
      </c>
      <c r="C36" s="5">
        <v>40.882599999999996</v>
      </c>
      <c r="D36" s="1"/>
      <c r="E36" s="1"/>
      <c r="F36" s="1"/>
      <c r="G36" s="1"/>
    </row>
    <row r="37" spans="1:7" x14ac:dyDescent="0.2">
      <c r="A37" s="5">
        <v>106.44</v>
      </c>
      <c r="B37" s="5">
        <v>0.13</v>
      </c>
      <c r="C37" s="5">
        <v>0.20910000000000001</v>
      </c>
      <c r="D37" s="1"/>
      <c r="E37" s="1"/>
      <c r="F37" s="1"/>
      <c r="G37" s="1"/>
    </row>
    <row r="38" spans="1:7" x14ac:dyDescent="0.2">
      <c r="A38" s="5">
        <v>45.1</v>
      </c>
      <c r="B38" s="5">
        <v>22.8</v>
      </c>
      <c r="C38" s="5">
        <v>0</v>
      </c>
      <c r="D38" s="1"/>
      <c r="E38" s="1"/>
      <c r="F38" s="1"/>
      <c r="G38" s="1"/>
    </row>
    <row r="39" spans="1:7" x14ac:dyDescent="0.2">
      <c r="A39" s="5">
        <v>61.82</v>
      </c>
      <c r="B39" s="5">
        <v>8.23</v>
      </c>
      <c r="C39" s="5">
        <v>0</v>
      </c>
      <c r="D39" s="1"/>
      <c r="E39" s="1"/>
      <c r="F39" s="1"/>
      <c r="G39" s="1"/>
    </row>
    <row r="40" spans="1:7" x14ac:dyDescent="0.2">
      <c r="A40" s="5">
        <v>89.01</v>
      </c>
      <c r="B40" s="5">
        <v>128.91999999999999</v>
      </c>
      <c r="C40" s="5">
        <v>50.045299999999997</v>
      </c>
      <c r="D40" s="1"/>
      <c r="E40" s="1"/>
      <c r="F40" s="1"/>
      <c r="G40" s="1"/>
    </row>
    <row r="41" spans="1:7" x14ac:dyDescent="0.2">
      <c r="A41" s="5">
        <v>181.58</v>
      </c>
      <c r="B41" s="5">
        <v>0.06</v>
      </c>
      <c r="C41" s="5">
        <v>9.1800000000000007E-2</v>
      </c>
      <c r="D41" s="1"/>
      <c r="E41" s="1"/>
      <c r="F41" s="1"/>
      <c r="G41" s="1"/>
    </row>
    <row r="42" spans="1:7" x14ac:dyDescent="0.2">
      <c r="A42" s="5">
        <v>61.31</v>
      </c>
      <c r="B42" s="5">
        <v>21.77</v>
      </c>
      <c r="C42" s="5">
        <v>0.2702</v>
      </c>
      <c r="D42" s="1"/>
      <c r="E42" s="1"/>
      <c r="F42" s="1"/>
      <c r="G42" s="1"/>
    </row>
    <row r="43" spans="1:7" x14ac:dyDescent="0.2">
      <c r="A43" s="5">
        <v>69.08</v>
      </c>
      <c r="B43" s="5">
        <v>17.89</v>
      </c>
      <c r="C43" s="5">
        <v>0</v>
      </c>
      <c r="D43" s="1"/>
      <c r="E43" s="1"/>
      <c r="F43" s="1"/>
      <c r="G43" s="1"/>
    </row>
    <row r="44" spans="1:7" x14ac:dyDescent="0.2">
      <c r="A44" s="5">
        <v>55.44</v>
      </c>
      <c r="B44" s="5">
        <v>11.91</v>
      </c>
      <c r="C44" s="5">
        <v>0</v>
      </c>
      <c r="D44" s="1"/>
      <c r="E44" s="1"/>
      <c r="F44" s="1"/>
      <c r="G44" s="1"/>
    </row>
    <row r="45" spans="1:7" x14ac:dyDescent="0.2">
      <c r="A45" s="5">
        <v>18.010000000000002</v>
      </c>
      <c r="B45" s="5">
        <v>12.92</v>
      </c>
      <c r="C45" s="5">
        <v>0</v>
      </c>
      <c r="D45" s="1"/>
      <c r="E45" s="1"/>
      <c r="F45" s="1"/>
      <c r="G45" s="1"/>
    </row>
    <row r="46" spans="1:7" x14ac:dyDescent="0.2">
      <c r="A46" s="5">
        <v>112.38</v>
      </c>
      <c r="B46" s="5">
        <v>9.94</v>
      </c>
      <c r="C46" s="5">
        <v>0</v>
      </c>
      <c r="D46" s="1"/>
      <c r="E46" s="1"/>
      <c r="F46" s="1"/>
      <c r="G46" s="1"/>
    </row>
    <row r="47" spans="1:7" x14ac:dyDescent="0.2">
      <c r="A47" s="5">
        <v>23.74</v>
      </c>
      <c r="B47" s="5">
        <v>0.11</v>
      </c>
      <c r="C47" s="5">
        <v>0.30080000000000001</v>
      </c>
      <c r="D47" s="1"/>
      <c r="E47" s="1"/>
      <c r="F47" s="1"/>
      <c r="G47" s="1"/>
    </row>
    <row r="48" spans="1:7" x14ac:dyDescent="0.2">
      <c r="A48" s="5">
        <v>180.83</v>
      </c>
      <c r="B48" s="5">
        <v>12.56</v>
      </c>
      <c r="C48" s="5">
        <v>0</v>
      </c>
      <c r="D48" s="1"/>
      <c r="E48" s="1"/>
      <c r="F48" s="1"/>
      <c r="G48" s="1"/>
    </row>
    <row r="49" spans="1:7" x14ac:dyDescent="0.2">
      <c r="A49" s="5">
        <v>60.62</v>
      </c>
      <c r="B49" s="5">
        <v>0.04</v>
      </c>
      <c r="C49" s="5">
        <v>0</v>
      </c>
      <c r="D49" s="1"/>
      <c r="E49" s="1"/>
      <c r="F49" s="1"/>
      <c r="G49" s="1"/>
    </row>
    <row r="50" spans="1:7" x14ac:dyDescent="0.2">
      <c r="A50" s="5">
        <v>89.55</v>
      </c>
      <c r="B50" s="5">
        <v>24.08</v>
      </c>
      <c r="C50" s="5">
        <v>12.0129</v>
      </c>
      <c r="D50" s="1"/>
      <c r="E50" s="1"/>
      <c r="F50" s="1"/>
      <c r="G50" s="1"/>
    </row>
    <row r="51" spans="1:7" x14ac:dyDescent="0.2">
      <c r="A51" s="5">
        <v>50.34</v>
      </c>
      <c r="B51" s="5">
        <v>37.369999999999997</v>
      </c>
      <c r="C51" s="5">
        <v>0</v>
      </c>
      <c r="D51" s="1"/>
      <c r="E51" s="1"/>
      <c r="F51" s="1"/>
      <c r="G51" s="1"/>
    </row>
    <row r="52" spans="1:7" x14ac:dyDescent="0.2">
      <c r="A52" s="5">
        <v>97.15</v>
      </c>
      <c r="B52" s="5">
        <v>0.11</v>
      </c>
      <c r="C52" s="5">
        <v>0</v>
      </c>
      <c r="D52" s="1"/>
      <c r="E52" s="1"/>
      <c r="F52" s="1"/>
      <c r="G52" s="1"/>
    </row>
    <row r="53" spans="1:7" x14ac:dyDescent="0.2">
      <c r="A53" s="5">
        <v>126.53</v>
      </c>
      <c r="B53" s="5">
        <v>7.0000000000000007E-2</v>
      </c>
      <c r="C53" s="5">
        <v>0</v>
      </c>
      <c r="D53" s="1"/>
      <c r="E53" s="1"/>
      <c r="F53" s="1"/>
      <c r="G53" s="1"/>
    </row>
    <row r="54" spans="1:7" x14ac:dyDescent="0.2">
      <c r="A54" s="5">
        <v>95.7</v>
      </c>
      <c r="B54" s="5">
        <v>0.32</v>
      </c>
      <c r="C54" s="5">
        <v>0.25490000000000002</v>
      </c>
      <c r="D54" s="1"/>
      <c r="E54" s="1"/>
      <c r="F54" s="1"/>
      <c r="G54" s="1"/>
    </row>
    <row r="55" spans="1:7" x14ac:dyDescent="0.2">
      <c r="A55" s="5">
        <v>65.290000000000006</v>
      </c>
      <c r="B55" s="5">
        <v>0.05</v>
      </c>
      <c r="C55" s="5">
        <v>5.8178000000000001</v>
      </c>
      <c r="D55" s="1"/>
      <c r="E55" s="1"/>
      <c r="F55" s="1"/>
      <c r="G55" s="1"/>
    </row>
    <row r="56" spans="1:7" x14ac:dyDescent="0.2">
      <c r="A56" s="5">
        <v>171.47</v>
      </c>
      <c r="B56" s="5">
        <v>0.03</v>
      </c>
      <c r="C56" s="5">
        <v>0.38750000000000001</v>
      </c>
      <c r="D56" s="1"/>
      <c r="E56" s="1"/>
      <c r="F56" s="1"/>
      <c r="G56" s="1"/>
    </row>
    <row r="57" spans="1:7" x14ac:dyDescent="0.2">
      <c r="A57" s="5">
        <v>153.16</v>
      </c>
      <c r="B57" s="5">
        <v>29.24</v>
      </c>
      <c r="C57" s="5">
        <v>0.41810000000000003</v>
      </c>
      <c r="D57" s="1"/>
      <c r="E57" s="1"/>
      <c r="F57" s="1"/>
      <c r="G57" s="1"/>
    </row>
    <row r="58" spans="1:7" x14ac:dyDescent="0.2">
      <c r="A58" s="5">
        <v>46.99</v>
      </c>
      <c r="B58" s="5">
        <v>25.87</v>
      </c>
      <c r="C58" s="5">
        <v>0</v>
      </c>
      <c r="D58" s="1"/>
      <c r="E58" s="1"/>
      <c r="F58" s="1"/>
      <c r="G58" s="1"/>
    </row>
    <row r="59" spans="1:7" x14ac:dyDescent="0.2">
      <c r="A59" s="5">
        <v>91.93</v>
      </c>
      <c r="B59" s="5">
        <v>5.82</v>
      </c>
      <c r="C59" s="5">
        <v>0</v>
      </c>
      <c r="D59" s="1"/>
      <c r="E59" s="1"/>
      <c r="F59" s="1"/>
      <c r="G59" s="1"/>
    </row>
    <row r="60" spans="1:7" x14ac:dyDescent="0.2">
      <c r="A60" s="5">
        <v>71.09</v>
      </c>
      <c r="B60" s="5">
        <v>0.06</v>
      </c>
      <c r="C60" s="5">
        <v>13.170299999999999</v>
      </c>
      <c r="D60" s="1"/>
      <c r="E60" s="1"/>
      <c r="F60" s="1"/>
      <c r="G60" s="1"/>
    </row>
    <row r="61" spans="1:7" x14ac:dyDescent="0.2">
      <c r="A61" s="5">
        <v>192.07</v>
      </c>
      <c r="B61" s="5">
        <v>0.11</v>
      </c>
      <c r="C61" s="5">
        <v>0</v>
      </c>
      <c r="D61" s="1"/>
      <c r="E61" s="1"/>
      <c r="F61" s="1"/>
      <c r="G61" s="1"/>
    </row>
    <row r="62" spans="1:7" x14ac:dyDescent="0.2">
      <c r="A62" s="5">
        <v>140.58000000000001</v>
      </c>
      <c r="B62" s="5">
        <v>22.76</v>
      </c>
      <c r="C62" s="5">
        <v>0.37730000000000002</v>
      </c>
      <c r="D62" s="1"/>
      <c r="E62" s="1"/>
      <c r="F62" s="1"/>
      <c r="G62" s="1"/>
    </row>
    <row r="63" spans="1:7" x14ac:dyDescent="0.2">
      <c r="A63" s="5">
        <v>89.24</v>
      </c>
      <c r="B63" s="5">
        <v>27.43</v>
      </c>
      <c r="C63" s="5">
        <v>33.417900000000003</v>
      </c>
      <c r="D63" s="1"/>
      <c r="E63" s="1"/>
      <c r="F63" s="1"/>
      <c r="G63" s="1"/>
    </row>
    <row r="64" spans="1:7" x14ac:dyDescent="0.2">
      <c r="A64" s="5">
        <v>152.4</v>
      </c>
      <c r="B64" s="5">
        <v>0.09</v>
      </c>
      <c r="C64" s="5">
        <v>19.253299999999999</v>
      </c>
      <c r="D64" s="1"/>
      <c r="E64" s="1"/>
      <c r="F64" s="1"/>
      <c r="G64" s="1"/>
    </row>
    <row r="65" spans="1:7" x14ac:dyDescent="0.2">
      <c r="A65" s="5">
        <v>229.7</v>
      </c>
      <c r="B65" s="5">
        <v>26.59</v>
      </c>
      <c r="C65" s="5">
        <v>10.692299999999999</v>
      </c>
      <c r="D65" s="1"/>
      <c r="E65" s="1"/>
      <c r="F65" s="1"/>
      <c r="G65" s="1"/>
    </row>
    <row r="66" spans="1:7" x14ac:dyDescent="0.2">
      <c r="A66" s="5">
        <v>98.38</v>
      </c>
      <c r="B66" s="5">
        <v>22.49</v>
      </c>
      <c r="C66" s="5">
        <v>0</v>
      </c>
      <c r="D66" s="1"/>
      <c r="E66" s="1"/>
      <c r="F66" s="1"/>
      <c r="G66" s="1"/>
    </row>
    <row r="67" spans="1:7" x14ac:dyDescent="0.2">
      <c r="A67" s="5">
        <v>37.950000000000003</v>
      </c>
      <c r="B67" s="5">
        <v>21.17</v>
      </c>
      <c r="C67" s="5">
        <v>0</v>
      </c>
      <c r="D67" s="1"/>
      <c r="E67" s="1"/>
      <c r="F67" s="1"/>
      <c r="G67" s="1"/>
    </row>
    <row r="68" spans="1:7" x14ac:dyDescent="0.2">
      <c r="A68" s="5">
        <v>90.23</v>
      </c>
      <c r="B68" s="5">
        <v>23.56</v>
      </c>
      <c r="C68" s="5">
        <v>0</v>
      </c>
      <c r="D68" s="1"/>
      <c r="E68" s="1"/>
      <c r="F68" s="1"/>
      <c r="G68" s="1"/>
    </row>
    <row r="69" spans="1:7" x14ac:dyDescent="0.2">
      <c r="A69" s="5"/>
      <c r="B69" s="5">
        <v>42.8</v>
      </c>
      <c r="C69" s="5">
        <v>0</v>
      </c>
      <c r="D69" s="1"/>
      <c r="E69" s="1"/>
      <c r="F69" s="1"/>
      <c r="G69" s="1"/>
    </row>
    <row r="70" spans="1:7" x14ac:dyDescent="0.2">
      <c r="A70" s="5">
        <v>217.23</v>
      </c>
      <c r="B70" s="5">
        <v>14.37</v>
      </c>
      <c r="C70" s="5">
        <v>0</v>
      </c>
      <c r="D70" s="1"/>
      <c r="E70" s="1"/>
      <c r="F70" s="1"/>
      <c r="G70" s="1"/>
    </row>
    <row r="71" spans="1:7" x14ac:dyDescent="0.2">
      <c r="A71" s="5">
        <v>157</v>
      </c>
      <c r="B71" s="5">
        <v>84.03</v>
      </c>
      <c r="C71" s="5">
        <v>0</v>
      </c>
      <c r="D71" s="1"/>
      <c r="E71" s="1"/>
      <c r="F71" s="1"/>
      <c r="G71" s="1"/>
    </row>
    <row r="72" spans="1:7" x14ac:dyDescent="0.2">
      <c r="A72" s="5">
        <v>156.9</v>
      </c>
      <c r="B72" s="5"/>
      <c r="C72" s="5">
        <v>0</v>
      </c>
      <c r="D72" s="1"/>
      <c r="E72" s="1"/>
      <c r="F72" s="1"/>
      <c r="G72" s="1"/>
    </row>
    <row r="73" spans="1:7" x14ac:dyDescent="0.2">
      <c r="A73" s="5">
        <v>32.29</v>
      </c>
      <c r="B73" s="5"/>
      <c r="C73" s="5">
        <v>25.591100000000001</v>
      </c>
      <c r="D73" s="1"/>
      <c r="E73" s="1"/>
      <c r="F73" s="1"/>
      <c r="G73" s="1"/>
    </row>
    <row r="74" spans="1:7" x14ac:dyDescent="0.2">
      <c r="A74" s="5">
        <v>97.77</v>
      </c>
      <c r="B74" s="5">
        <v>24.994599999999998</v>
      </c>
      <c r="C74" s="5">
        <v>0</v>
      </c>
      <c r="D74" s="1"/>
      <c r="E74" s="1"/>
      <c r="F74" s="1"/>
      <c r="G74" s="1"/>
    </row>
    <row r="75" spans="1:7" x14ac:dyDescent="0.2">
      <c r="A75" s="5">
        <v>25.57</v>
      </c>
      <c r="B75" s="5">
        <v>0</v>
      </c>
      <c r="C75" s="5"/>
      <c r="D75" s="1"/>
      <c r="E75" s="1"/>
      <c r="F75" s="1"/>
      <c r="G75" s="1"/>
    </row>
    <row r="76" spans="1:7" x14ac:dyDescent="0.2">
      <c r="A76" s="5">
        <v>89.94</v>
      </c>
      <c r="B76" s="5">
        <v>9.8000000000000007</v>
      </c>
      <c r="C76" s="5">
        <v>0.71889999999999998</v>
      </c>
      <c r="D76" s="1"/>
      <c r="E76" s="1"/>
      <c r="F76" s="1"/>
      <c r="G76" s="1"/>
    </row>
    <row r="77" spans="1:7" x14ac:dyDescent="0.2">
      <c r="A77" s="5">
        <v>123.51</v>
      </c>
      <c r="B77" s="5">
        <v>13.7567</v>
      </c>
      <c r="C77" s="5">
        <v>0.41810000000000003</v>
      </c>
      <c r="D77" s="1"/>
      <c r="E77" s="1"/>
      <c r="F77" s="1"/>
      <c r="G77" s="1"/>
    </row>
    <row r="78" spans="1:7" x14ac:dyDescent="0.2">
      <c r="A78" s="5">
        <v>104.71</v>
      </c>
      <c r="B78" s="5">
        <v>9.0045999999999999</v>
      </c>
      <c r="C78" s="5">
        <v>0.37730000000000002</v>
      </c>
      <c r="D78" s="1"/>
      <c r="E78" s="1"/>
      <c r="F78" s="1"/>
      <c r="G78" s="1"/>
    </row>
    <row r="79" spans="1:7" x14ac:dyDescent="0.2">
      <c r="A79" s="5">
        <v>149.88999999999999</v>
      </c>
      <c r="B79" s="5">
        <v>7.0465999999999998</v>
      </c>
      <c r="C79" s="5">
        <v>0</v>
      </c>
      <c r="D79" s="1"/>
      <c r="E79" s="1"/>
      <c r="F79" s="1"/>
      <c r="G79" s="1"/>
    </row>
    <row r="80" spans="1:7" x14ac:dyDescent="0.2">
      <c r="A80" s="5">
        <v>102.88</v>
      </c>
      <c r="B80" s="5">
        <v>7.0465999999999998</v>
      </c>
      <c r="C80" s="5">
        <v>0</v>
      </c>
      <c r="D80" s="1"/>
      <c r="E80" s="1"/>
      <c r="F80" s="1"/>
      <c r="G80" s="1"/>
    </row>
    <row r="81" spans="1:7" x14ac:dyDescent="0.2">
      <c r="A81" s="5">
        <v>44.41</v>
      </c>
      <c r="B81" s="5">
        <v>7.1996000000000002</v>
      </c>
      <c r="C81" s="5">
        <v>0</v>
      </c>
      <c r="D81" s="1"/>
      <c r="E81" s="1"/>
      <c r="F81" s="1"/>
      <c r="G81" s="1"/>
    </row>
    <row r="82" spans="1:7" x14ac:dyDescent="0.2">
      <c r="A82" s="5">
        <v>48.17</v>
      </c>
      <c r="B82" s="5">
        <v>0</v>
      </c>
      <c r="C82" s="5">
        <v>12.2933</v>
      </c>
      <c r="D82" s="1"/>
      <c r="E82" s="1"/>
      <c r="F82" s="1"/>
      <c r="G82" s="1"/>
    </row>
    <row r="83" spans="1:7" x14ac:dyDescent="0.2">
      <c r="A83" s="5">
        <v>123.51</v>
      </c>
      <c r="B83" s="5">
        <v>0</v>
      </c>
      <c r="C83" s="5">
        <v>0</v>
      </c>
      <c r="D83" s="1"/>
      <c r="E83" s="1"/>
      <c r="F83" s="1"/>
      <c r="G83" s="1"/>
    </row>
    <row r="84" spans="1:7" x14ac:dyDescent="0.2">
      <c r="A84" s="5">
        <v>107.32</v>
      </c>
      <c r="B84" s="5">
        <v>47.143999999999998</v>
      </c>
      <c r="C84" s="5">
        <v>0</v>
      </c>
      <c r="D84" s="1"/>
      <c r="E84" s="1"/>
      <c r="F84" s="1"/>
      <c r="G84" s="1"/>
    </row>
    <row r="85" spans="1:7" x14ac:dyDescent="0.2">
      <c r="A85" s="5">
        <v>38.64</v>
      </c>
      <c r="B85" s="5">
        <v>70.2928</v>
      </c>
      <c r="C85" s="5">
        <v>0</v>
      </c>
      <c r="D85" s="1"/>
      <c r="E85" s="1"/>
      <c r="F85" s="1"/>
      <c r="G85" s="1"/>
    </row>
    <row r="86" spans="1:7" x14ac:dyDescent="0.2">
      <c r="A86" s="5">
        <v>190.9</v>
      </c>
      <c r="B86" s="5">
        <v>40.7042</v>
      </c>
      <c r="C86" s="5">
        <v>0.44869999999999999</v>
      </c>
      <c r="D86" s="1"/>
      <c r="E86" s="1"/>
      <c r="F86" s="1"/>
      <c r="G86" s="1"/>
    </row>
    <row r="87" spans="1:7" x14ac:dyDescent="0.2">
      <c r="A87" s="5">
        <v>94.46</v>
      </c>
      <c r="B87" s="5">
        <v>0</v>
      </c>
      <c r="C87" s="5">
        <v>0</v>
      </c>
      <c r="D87" s="1"/>
      <c r="E87" s="1"/>
      <c r="F87" s="1"/>
      <c r="G87" s="1"/>
    </row>
    <row r="88" spans="1:7" x14ac:dyDescent="0.2">
      <c r="A88" s="5">
        <v>166.24</v>
      </c>
      <c r="B88" s="5">
        <v>0</v>
      </c>
      <c r="C88" s="5">
        <v>0</v>
      </c>
      <c r="D88" s="1"/>
      <c r="E88" s="1"/>
      <c r="F88" s="1"/>
      <c r="G88" s="1"/>
    </row>
    <row r="89" spans="1:7" x14ac:dyDescent="0.2">
      <c r="A89" s="5">
        <v>108.27</v>
      </c>
      <c r="B89" s="5">
        <v>13.8995</v>
      </c>
      <c r="C89" s="5">
        <v>0</v>
      </c>
      <c r="D89" s="1"/>
      <c r="E89" s="1"/>
      <c r="F89" s="1"/>
      <c r="G89" s="1"/>
    </row>
    <row r="90" spans="1:7" x14ac:dyDescent="0.2">
      <c r="A90" s="5">
        <v>102.92</v>
      </c>
      <c r="B90" s="5">
        <v>0</v>
      </c>
      <c r="C90" s="5">
        <v>0.38750000000000001</v>
      </c>
      <c r="D90" s="1"/>
      <c r="E90" s="1"/>
      <c r="F90" s="1"/>
      <c r="G90" s="1"/>
    </row>
    <row r="91" spans="1:7" x14ac:dyDescent="0.2">
      <c r="A91" s="5">
        <v>61.29</v>
      </c>
      <c r="B91" s="5">
        <v>0</v>
      </c>
      <c r="C91" s="5">
        <v>0</v>
      </c>
      <c r="D91" s="1"/>
      <c r="E91" s="1"/>
      <c r="F91" s="1"/>
      <c r="G91" s="1"/>
    </row>
    <row r="92" spans="1:7" x14ac:dyDescent="0.2">
      <c r="A92" s="5">
        <v>162.66999999999999</v>
      </c>
      <c r="B92" s="5">
        <v>8.2652000000000001</v>
      </c>
      <c r="C92" s="5">
        <v>0</v>
      </c>
      <c r="D92" s="1"/>
      <c r="E92" s="1"/>
      <c r="F92" s="1"/>
      <c r="G92" s="1"/>
    </row>
    <row r="93" spans="1:7" x14ac:dyDescent="0.2">
      <c r="A93" s="5">
        <v>71.62</v>
      </c>
      <c r="B93" s="5">
        <v>0</v>
      </c>
      <c r="C93" s="5">
        <v>0</v>
      </c>
      <c r="D93" s="1"/>
      <c r="E93" s="1"/>
      <c r="F93" s="1"/>
      <c r="G93" s="1"/>
    </row>
    <row r="94" spans="1:7" x14ac:dyDescent="0.2">
      <c r="A94" s="5">
        <v>79.27</v>
      </c>
      <c r="B94" s="5">
        <v>27.202400000000001</v>
      </c>
      <c r="C94" s="5">
        <v>0</v>
      </c>
      <c r="D94" s="1"/>
      <c r="E94" s="1"/>
      <c r="F94" s="1"/>
      <c r="G94" s="1"/>
    </row>
    <row r="95" spans="1:7" x14ac:dyDescent="0.2">
      <c r="A95" s="5">
        <v>150.31</v>
      </c>
      <c r="B95" s="5">
        <v>84.309600000000003</v>
      </c>
      <c r="C95" s="5">
        <v>0</v>
      </c>
      <c r="D95" s="1"/>
      <c r="E95" s="1"/>
      <c r="F95" s="1"/>
      <c r="G95" s="1"/>
    </row>
    <row r="96" spans="1:7" x14ac:dyDescent="0.2">
      <c r="A96" s="5">
        <v>200.43</v>
      </c>
      <c r="B96" s="5">
        <v>31.623100000000001</v>
      </c>
      <c r="C96" s="5">
        <v>0.31609999999999999</v>
      </c>
      <c r="D96" s="1"/>
      <c r="E96" s="1"/>
      <c r="F96" s="1"/>
      <c r="G96" s="1"/>
    </row>
    <row r="97" spans="1:7" x14ac:dyDescent="0.2">
      <c r="A97" s="5">
        <v>58.05</v>
      </c>
      <c r="B97" s="5">
        <v>66.779700000000005</v>
      </c>
      <c r="C97" s="5">
        <v>1.7948</v>
      </c>
      <c r="D97" s="1"/>
      <c r="E97" s="1"/>
      <c r="F97" s="1"/>
      <c r="G97" s="1"/>
    </row>
    <row r="98" spans="1:7" x14ac:dyDescent="0.2">
      <c r="A98" s="5">
        <v>38.54</v>
      </c>
      <c r="B98" s="5">
        <v>0</v>
      </c>
      <c r="C98" s="5">
        <v>0</v>
      </c>
      <c r="D98" s="1"/>
      <c r="E98" s="1"/>
      <c r="F98" s="1"/>
      <c r="G98" s="1"/>
    </row>
    <row r="99" spans="1:7" x14ac:dyDescent="0.2">
      <c r="A99" s="5">
        <v>63.53</v>
      </c>
      <c r="B99" s="5">
        <v>0</v>
      </c>
      <c r="C99" s="5">
        <v>0</v>
      </c>
      <c r="D99" s="1"/>
      <c r="E99" s="1"/>
      <c r="F99" s="1"/>
      <c r="G99" s="1"/>
    </row>
    <row r="100" spans="1:7" x14ac:dyDescent="0.2">
      <c r="A100" s="5">
        <v>77.97</v>
      </c>
      <c r="B100" s="5">
        <v>44.885199999999998</v>
      </c>
      <c r="C100" s="5">
        <v>0</v>
      </c>
      <c r="D100" s="1"/>
      <c r="E100" s="1"/>
      <c r="F100" s="1"/>
      <c r="G100" s="1"/>
    </row>
    <row r="101" spans="1:7" x14ac:dyDescent="0.2">
      <c r="A101" s="5">
        <v>77.930000000000007</v>
      </c>
      <c r="B101" s="5">
        <v>86.603999999999999</v>
      </c>
      <c r="C101" s="5">
        <v>0</v>
      </c>
      <c r="D101" s="1"/>
      <c r="E101" s="1"/>
      <c r="F101" s="1"/>
      <c r="G101" s="1"/>
    </row>
    <row r="102" spans="1:7" x14ac:dyDescent="0.2">
      <c r="A102" s="5">
        <v>82.44</v>
      </c>
      <c r="B102" s="5">
        <v>27.120799999999999</v>
      </c>
      <c r="C102" s="5">
        <v>0</v>
      </c>
      <c r="D102" s="1"/>
      <c r="E102" s="1"/>
      <c r="F102" s="1"/>
      <c r="G102" s="1"/>
    </row>
    <row r="103" spans="1:7" x14ac:dyDescent="0.2">
      <c r="A103" s="5">
        <v>87.67</v>
      </c>
      <c r="B103" s="5">
        <v>40.173900000000003</v>
      </c>
      <c r="C103" s="5">
        <v>0</v>
      </c>
      <c r="D103" s="1"/>
      <c r="E103" s="1"/>
      <c r="F103" s="1"/>
      <c r="G103" s="1"/>
    </row>
    <row r="104" spans="1:7" x14ac:dyDescent="0.2">
      <c r="A104" s="5">
        <v>102.87</v>
      </c>
      <c r="B104" s="5">
        <v>42.942599999999999</v>
      </c>
      <c r="C104" s="5">
        <v>0</v>
      </c>
      <c r="D104" s="1"/>
      <c r="E104" s="1"/>
      <c r="F104" s="1"/>
      <c r="G104" s="1"/>
    </row>
    <row r="105" spans="1:7" x14ac:dyDescent="0.2">
      <c r="A105" s="5">
        <v>96.08</v>
      </c>
      <c r="B105" s="5">
        <v>54.802500000000002</v>
      </c>
      <c r="C105" s="5">
        <v>0</v>
      </c>
      <c r="D105" s="1"/>
      <c r="E105" s="1"/>
      <c r="F105" s="1"/>
      <c r="G105" s="1"/>
    </row>
    <row r="106" spans="1:7" x14ac:dyDescent="0.2">
      <c r="A106" s="5">
        <v>119.57</v>
      </c>
      <c r="B106" s="5">
        <v>0</v>
      </c>
      <c r="C106" s="5">
        <v>0</v>
      </c>
      <c r="D106" s="1"/>
      <c r="E106" s="1"/>
      <c r="F106" s="1"/>
      <c r="G106" s="1"/>
    </row>
    <row r="107" spans="1:7" x14ac:dyDescent="0.2">
      <c r="A107" s="5">
        <v>224.83</v>
      </c>
      <c r="B107" s="5">
        <v>0</v>
      </c>
      <c r="C107" s="5">
        <v>0</v>
      </c>
      <c r="D107" s="1"/>
      <c r="E107" s="1"/>
      <c r="F107" s="1"/>
      <c r="G107" s="1"/>
    </row>
    <row r="108" spans="1:7" x14ac:dyDescent="0.2">
      <c r="A108" s="5">
        <v>44.38</v>
      </c>
      <c r="B108" s="5">
        <v>27.003499999999999</v>
      </c>
      <c r="C108" s="5">
        <v>0</v>
      </c>
      <c r="D108" s="1"/>
      <c r="E108" s="1"/>
      <c r="F108" s="1"/>
      <c r="G108" s="1"/>
    </row>
    <row r="109" spans="1:7" x14ac:dyDescent="0.2">
      <c r="A109" s="5">
        <v>126.44</v>
      </c>
      <c r="B109" s="5">
        <v>0</v>
      </c>
      <c r="C109" s="5">
        <v>0</v>
      </c>
      <c r="D109" s="1"/>
      <c r="E109" s="1"/>
      <c r="F109" s="1"/>
      <c r="G109" s="1"/>
    </row>
    <row r="110" spans="1:7" x14ac:dyDescent="0.2">
      <c r="A110" s="5">
        <v>167.81</v>
      </c>
      <c r="B110" s="5">
        <v>6.5519999999999996</v>
      </c>
      <c r="C110" s="5">
        <v>0</v>
      </c>
      <c r="D110" s="1"/>
      <c r="E110" s="1"/>
      <c r="F110" s="1"/>
      <c r="G110" s="1"/>
    </row>
    <row r="111" spans="1:7" x14ac:dyDescent="0.2">
      <c r="A111" s="5">
        <v>146.21</v>
      </c>
      <c r="B111" s="5">
        <v>0</v>
      </c>
      <c r="C111" s="5">
        <v>0</v>
      </c>
      <c r="D111" s="1"/>
      <c r="E111" s="1"/>
      <c r="F111" s="1"/>
      <c r="G111" s="1"/>
    </row>
    <row r="112" spans="1:7" x14ac:dyDescent="0.2">
      <c r="A112" s="5">
        <v>89.46</v>
      </c>
      <c r="B112" s="5">
        <v>0</v>
      </c>
      <c r="C112" s="5">
        <v>4.8438999999999997</v>
      </c>
      <c r="D112" s="1"/>
      <c r="E112" s="1"/>
      <c r="F112" s="1"/>
      <c r="G112" s="1"/>
    </row>
    <row r="113" spans="1:7" x14ac:dyDescent="0.2">
      <c r="A113" s="5">
        <v>75.83</v>
      </c>
      <c r="B113" s="5">
        <v>0</v>
      </c>
      <c r="C113" s="5">
        <v>0</v>
      </c>
      <c r="D113" s="1"/>
      <c r="E113" s="1"/>
      <c r="F113" s="1"/>
      <c r="G113" s="1"/>
    </row>
    <row r="114" spans="1:7" x14ac:dyDescent="0.2">
      <c r="A114" s="5">
        <v>78.7</v>
      </c>
      <c r="B114" s="5">
        <v>0</v>
      </c>
      <c r="C114" s="5">
        <v>0</v>
      </c>
      <c r="D114" s="1"/>
      <c r="E114" s="1"/>
      <c r="F114" s="1"/>
      <c r="G114" s="1"/>
    </row>
    <row r="115" spans="1:7" x14ac:dyDescent="0.2">
      <c r="A115" s="5">
        <v>132.58000000000001</v>
      </c>
      <c r="B115" s="5">
        <v>0</v>
      </c>
      <c r="C115" s="5">
        <v>0</v>
      </c>
      <c r="D115" s="1"/>
      <c r="E115" s="1"/>
      <c r="F115" s="1"/>
      <c r="G115" s="1"/>
    </row>
    <row r="116" spans="1:7" x14ac:dyDescent="0.2">
      <c r="A116" s="5">
        <v>121.99</v>
      </c>
      <c r="B116" s="5">
        <v>0</v>
      </c>
      <c r="C116" s="5">
        <v>6.8223000000000003</v>
      </c>
      <c r="D116" s="1"/>
      <c r="E116" s="1"/>
      <c r="F116" s="1"/>
      <c r="G116" s="1"/>
    </row>
    <row r="117" spans="1:7" x14ac:dyDescent="0.2">
      <c r="A117" s="5">
        <v>182.95</v>
      </c>
      <c r="B117" s="5">
        <v>19.431699999999999</v>
      </c>
      <c r="C117" s="5">
        <v>0</v>
      </c>
      <c r="D117" s="1"/>
      <c r="E117" s="1"/>
      <c r="F117" s="1"/>
      <c r="G117" s="1"/>
    </row>
    <row r="118" spans="1:7" x14ac:dyDescent="0.2">
      <c r="A118" s="5">
        <v>199</v>
      </c>
      <c r="B118" s="5">
        <v>0</v>
      </c>
      <c r="C118" s="5">
        <v>0</v>
      </c>
      <c r="D118" s="1"/>
      <c r="E118" s="1"/>
      <c r="F118" s="1"/>
      <c r="G118" s="1"/>
    </row>
    <row r="119" spans="1:7" x14ac:dyDescent="0.2">
      <c r="A119" s="5">
        <v>181.44</v>
      </c>
      <c r="B119" s="5">
        <v>0</v>
      </c>
      <c r="C119" s="5">
        <v>0</v>
      </c>
      <c r="D119" s="1"/>
      <c r="E119" s="1"/>
      <c r="F119" s="1"/>
      <c r="G119" s="1"/>
    </row>
    <row r="120" spans="1:7" x14ac:dyDescent="0.2">
      <c r="A120" s="5"/>
      <c r="B120" s="5"/>
      <c r="C120" s="5">
        <v>0</v>
      </c>
      <c r="D120" s="1"/>
      <c r="E120" s="1"/>
      <c r="F120" s="1"/>
      <c r="G120" s="1"/>
    </row>
    <row r="121" spans="1:7" x14ac:dyDescent="0.2">
      <c r="A121" s="5">
        <v>115.07599999999999</v>
      </c>
      <c r="B121" s="5"/>
      <c r="C121" s="5">
        <v>0</v>
      </c>
      <c r="D121" s="1"/>
      <c r="E121" s="1"/>
      <c r="F121" s="1"/>
      <c r="G121" s="1"/>
    </row>
    <row r="122" spans="1:7" x14ac:dyDescent="0.2">
      <c r="A122" s="5">
        <v>118.79819999999999</v>
      </c>
      <c r="B122" s="5">
        <v>20.696200000000001</v>
      </c>
      <c r="C122" s="5">
        <v>0</v>
      </c>
      <c r="D122" s="1"/>
      <c r="E122" s="1"/>
      <c r="F122" s="1"/>
      <c r="G122" s="1"/>
    </row>
    <row r="123" spans="1:7" x14ac:dyDescent="0.2">
      <c r="A123" s="5">
        <v>243.65889999999999</v>
      </c>
      <c r="B123" s="5">
        <v>30.9755</v>
      </c>
      <c r="C123" s="5">
        <v>0</v>
      </c>
      <c r="D123" s="1"/>
      <c r="E123" s="1"/>
      <c r="F123" s="1"/>
      <c r="G123" s="1"/>
    </row>
    <row r="124" spans="1:7" x14ac:dyDescent="0.2">
      <c r="A124" s="5">
        <v>111.5986</v>
      </c>
      <c r="B124" s="5">
        <v>28.4465</v>
      </c>
      <c r="C124" s="5">
        <v>0</v>
      </c>
      <c r="D124" s="1"/>
      <c r="E124" s="1"/>
      <c r="F124" s="1"/>
      <c r="G124" s="1"/>
    </row>
    <row r="125" spans="1:7" x14ac:dyDescent="0.2">
      <c r="A125" s="5">
        <v>72.403700000000001</v>
      </c>
      <c r="B125" s="5">
        <v>18.503699999999998</v>
      </c>
      <c r="C125" s="5">
        <v>0.95860000000000001</v>
      </c>
      <c r="D125" s="1"/>
      <c r="E125" s="1"/>
      <c r="F125" s="1"/>
      <c r="G125" s="1"/>
    </row>
    <row r="126" spans="1:7" x14ac:dyDescent="0.2">
      <c r="A126" s="5">
        <v>378.75819999999999</v>
      </c>
      <c r="B126" s="5">
        <v>5.8381999999999996</v>
      </c>
      <c r="C126" s="5">
        <v>0</v>
      </c>
      <c r="D126" s="1"/>
      <c r="E126" s="1"/>
      <c r="F126" s="1"/>
      <c r="G126" s="1"/>
    </row>
    <row r="127" spans="1:7" x14ac:dyDescent="0.2">
      <c r="A127" s="5">
        <v>154.52590000000001</v>
      </c>
      <c r="B127" s="5">
        <v>16.097100000000001</v>
      </c>
      <c r="C127" s="5">
        <v>0</v>
      </c>
      <c r="D127" s="1"/>
      <c r="E127" s="1"/>
      <c r="F127" s="1"/>
      <c r="G127" s="1"/>
    </row>
    <row r="128" spans="1:7" x14ac:dyDescent="0.2">
      <c r="A128" s="5">
        <v>170.30680000000001</v>
      </c>
      <c r="B128" s="5">
        <v>76.447100000000006</v>
      </c>
      <c r="C128" s="5">
        <v>0</v>
      </c>
      <c r="D128" s="1"/>
      <c r="E128" s="1"/>
      <c r="F128" s="1"/>
      <c r="G128" s="1"/>
    </row>
    <row r="129" spans="1:7" x14ac:dyDescent="0.2">
      <c r="A129" s="5">
        <v>196.77500000000001</v>
      </c>
      <c r="B129" s="5">
        <v>20.318899999999999</v>
      </c>
      <c r="C129" s="5">
        <v>2.3047</v>
      </c>
      <c r="D129" s="1"/>
      <c r="E129" s="1"/>
      <c r="F129" s="1"/>
      <c r="G129" s="1"/>
    </row>
    <row r="130" spans="1:7" x14ac:dyDescent="0.2">
      <c r="A130" s="5">
        <v>139.63720000000001</v>
      </c>
      <c r="B130" s="5">
        <v>33.453600000000002</v>
      </c>
      <c r="C130" s="5">
        <v>0.32119999999999999</v>
      </c>
      <c r="D130" s="1"/>
      <c r="E130" s="1"/>
      <c r="F130" s="1"/>
      <c r="G130" s="1"/>
    </row>
    <row r="131" spans="1:7" x14ac:dyDescent="0.2">
      <c r="A131" s="5">
        <v>199.82919999999999</v>
      </c>
      <c r="B131" s="5">
        <v>3.4110999999999998</v>
      </c>
      <c r="C131" s="5">
        <v>0</v>
      </c>
      <c r="D131" s="1"/>
      <c r="E131" s="1"/>
      <c r="F131" s="1"/>
      <c r="G131" s="1"/>
    </row>
    <row r="132" spans="1:7" x14ac:dyDescent="0.2">
      <c r="A132" s="5">
        <v>68.227800000000002</v>
      </c>
      <c r="B132" s="5">
        <v>31.801600000000001</v>
      </c>
      <c r="C132" s="5">
        <v>0</v>
      </c>
      <c r="D132" s="1"/>
      <c r="E132" s="1"/>
      <c r="F132" s="1"/>
      <c r="G132" s="1"/>
    </row>
    <row r="133" spans="1:7" x14ac:dyDescent="0.2">
      <c r="A133" s="5">
        <v>58.601100000000002</v>
      </c>
      <c r="B133" s="5">
        <v>27.253399999999999</v>
      </c>
      <c r="C133" s="5">
        <v>0.31609999999999999</v>
      </c>
      <c r="D133" s="1"/>
      <c r="E133" s="1"/>
      <c r="F133" s="1"/>
      <c r="G133" s="1"/>
    </row>
    <row r="134" spans="1:7" x14ac:dyDescent="0.2">
      <c r="A134" s="5">
        <v>81.510300000000001</v>
      </c>
      <c r="B134" s="5">
        <v>33.494399999999999</v>
      </c>
      <c r="C134" s="5">
        <v>3.8445</v>
      </c>
      <c r="D134" s="1"/>
      <c r="E134" s="1"/>
      <c r="F134" s="1"/>
      <c r="G134" s="1"/>
    </row>
    <row r="135" spans="1:7" x14ac:dyDescent="0.2">
      <c r="A135" s="5">
        <v>136.2465</v>
      </c>
      <c r="B135" s="5">
        <v>20.089500000000001</v>
      </c>
      <c r="C135" s="5">
        <v>0</v>
      </c>
      <c r="D135" s="1"/>
      <c r="E135" s="1"/>
      <c r="F135" s="1"/>
      <c r="G135" s="1"/>
    </row>
    <row r="136" spans="1:7" x14ac:dyDescent="0.2">
      <c r="A136" s="5">
        <v>161.7458</v>
      </c>
      <c r="B136" s="5">
        <v>10.4476</v>
      </c>
      <c r="C136" s="5">
        <v>0</v>
      </c>
      <c r="D136" s="1"/>
      <c r="E136" s="1"/>
      <c r="F136" s="1"/>
      <c r="G136" s="1"/>
    </row>
    <row r="137" spans="1:7" x14ac:dyDescent="0.2">
      <c r="A137" s="5">
        <v>59.457700000000003</v>
      </c>
      <c r="B137" s="5">
        <v>78.751800000000003</v>
      </c>
      <c r="C137" s="5">
        <v>0</v>
      </c>
      <c r="D137" s="1"/>
      <c r="E137" s="1"/>
      <c r="F137" s="1"/>
      <c r="G137" s="1"/>
    </row>
    <row r="138" spans="1:7" x14ac:dyDescent="0.2">
      <c r="A138" s="5">
        <v>22.9041</v>
      </c>
      <c r="B138" s="5">
        <v>67.687299999999993</v>
      </c>
      <c r="C138" s="5">
        <v>0</v>
      </c>
      <c r="D138" s="1"/>
      <c r="E138" s="1"/>
      <c r="F138" s="1"/>
      <c r="G138" s="1"/>
    </row>
    <row r="139" spans="1:7" x14ac:dyDescent="0.2">
      <c r="A139" s="5">
        <v>76.834599999999995</v>
      </c>
      <c r="B139" s="5">
        <v>40.7042</v>
      </c>
      <c r="C139" s="5">
        <v>0</v>
      </c>
      <c r="D139" s="1"/>
      <c r="E139" s="1"/>
      <c r="F139" s="1"/>
      <c r="G139" s="1"/>
    </row>
    <row r="140" spans="1:7" x14ac:dyDescent="0.2">
      <c r="A140" s="5">
        <v>30.470800000000001</v>
      </c>
      <c r="B140" s="5">
        <v>36.905500000000004</v>
      </c>
      <c r="C140" s="5">
        <v>0</v>
      </c>
      <c r="D140" s="1"/>
      <c r="E140" s="1"/>
      <c r="F140" s="1"/>
      <c r="G140" s="1"/>
    </row>
    <row r="141" spans="1:7" x14ac:dyDescent="0.2">
      <c r="A141" s="5">
        <v>88.052099999999996</v>
      </c>
      <c r="B141" s="5">
        <v>44.048999999999999</v>
      </c>
      <c r="C141" s="5">
        <v>0</v>
      </c>
      <c r="D141" s="1"/>
      <c r="E141" s="1"/>
      <c r="F141" s="1"/>
      <c r="G141" s="1"/>
    </row>
    <row r="142" spans="1:7" x14ac:dyDescent="0.2">
      <c r="A142" s="5">
        <v>101.1001</v>
      </c>
      <c r="B142" s="5">
        <v>28.976800000000001</v>
      </c>
      <c r="C142" s="5">
        <v>0</v>
      </c>
      <c r="D142" s="1"/>
      <c r="E142" s="1"/>
      <c r="F142" s="1"/>
      <c r="G142" s="1"/>
    </row>
    <row r="143" spans="1:7" x14ac:dyDescent="0.2">
      <c r="A143" s="5">
        <v>114.2041</v>
      </c>
      <c r="B143" s="5">
        <v>26.911799999999999</v>
      </c>
      <c r="C143" s="5">
        <v>0</v>
      </c>
      <c r="D143" s="1"/>
      <c r="E143" s="1"/>
      <c r="F143" s="1"/>
      <c r="G143" s="1"/>
    </row>
    <row r="144" spans="1:7" x14ac:dyDescent="0.2">
      <c r="A144" s="5">
        <v>255.8503</v>
      </c>
      <c r="B144" s="5">
        <v>28.619900000000001</v>
      </c>
      <c r="C144" s="5">
        <v>0</v>
      </c>
      <c r="D144" s="1"/>
      <c r="E144" s="1"/>
      <c r="F144" s="1"/>
      <c r="G144" s="1"/>
    </row>
    <row r="145" spans="1:7" x14ac:dyDescent="0.2">
      <c r="A145" s="5">
        <v>7.6687000000000003</v>
      </c>
      <c r="B145" s="5">
        <v>51.2639</v>
      </c>
      <c r="C145" s="5">
        <v>8.1326999999999998</v>
      </c>
      <c r="D145" s="1"/>
      <c r="E145" s="1"/>
      <c r="F145" s="1"/>
      <c r="G145" s="1"/>
    </row>
    <row r="146" spans="1:7" x14ac:dyDescent="0.2">
      <c r="A146" s="5">
        <v>43.875599999999999</v>
      </c>
      <c r="B146" s="5">
        <v>31.883099999999999</v>
      </c>
      <c r="C146" s="5">
        <v>0</v>
      </c>
      <c r="D146" s="1"/>
      <c r="E146" s="1"/>
      <c r="F146" s="1"/>
      <c r="G146" s="1"/>
    </row>
    <row r="147" spans="1:7" x14ac:dyDescent="0.2">
      <c r="A147" s="5">
        <v>78.665099999999995</v>
      </c>
      <c r="B147" s="5">
        <v>42.590699999999998</v>
      </c>
      <c r="C147" s="5">
        <v>0</v>
      </c>
      <c r="D147" s="1"/>
      <c r="E147" s="1"/>
      <c r="F147" s="1"/>
      <c r="G147" s="1"/>
    </row>
    <row r="148" spans="1:7" x14ac:dyDescent="0.2">
      <c r="A148" s="5">
        <v>70.374399999999994</v>
      </c>
      <c r="B148" s="5">
        <v>2.0400000000000001E-2</v>
      </c>
      <c r="C148" s="5">
        <v>0.38240000000000002</v>
      </c>
      <c r="D148" s="1"/>
      <c r="E148" s="1"/>
      <c r="F148" s="1"/>
      <c r="G148" s="1"/>
    </row>
    <row r="149" spans="1:7" x14ac:dyDescent="0.2">
      <c r="A149" s="5">
        <v>107.5093</v>
      </c>
      <c r="B149" s="5">
        <v>0.2702</v>
      </c>
      <c r="C149" s="5">
        <v>0</v>
      </c>
      <c r="D149" s="1"/>
      <c r="E149" s="1"/>
      <c r="F149" s="1"/>
      <c r="G149" s="1"/>
    </row>
    <row r="150" spans="1:7" x14ac:dyDescent="0.2">
      <c r="A150" s="5">
        <v>77.762600000000006</v>
      </c>
      <c r="B150" s="5">
        <v>23.8779</v>
      </c>
      <c r="C150" s="5">
        <v>6.2053000000000003</v>
      </c>
      <c r="D150" s="1"/>
      <c r="E150" s="1"/>
      <c r="F150" s="1"/>
      <c r="G150" s="1"/>
    </row>
    <row r="151" spans="1:7" x14ac:dyDescent="0.2">
      <c r="A151" s="5">
        <v>140.4632</v>
      </c>
      <c r="B151" s="5">
        <v>37.869199999999999</v>
      </c>
      <c r="C151" s="5">
        <v>0</v>
      </c>
      <c r="D151" s="1"/>
      <c r="E151" s="1"/>
      <c r="F151" s="1"/>
      <c r="G151" s="1"/>
    </row>
    <row r="152" spans="1:7" x14ac:dyDescent="0.2">
      <c r="A152" s="5">
        <v>143.52250000000001</v>
      </c>
      <c r="B152" s="5">
        <v>32.902900000000002</v>
      </c>
      <c r="C152" s="5"/>
      <c r="D152" s="1"/>
      <c r="E152" s="1"/>
      <c r="F152" s="1"/>
      <c r="G152" s="1"/>
    </row>
    <row r="153" spans="1:7" x14ac:dyDescent="0.2">
      <c r="A153" s="5">
        <v>68.701999999999998</v>
      </c>
      <c r="B153" s="5">
        <v>0.38240000000000002</v>
      </c>
      <c r="C153" s="5">
        <v>0</v>
      </c>
      <c r="D153" s="1"/>
      <c r="E153" s="1"/>
      <c r="F153" s="1"/>
      <c r="G153" s="1"/>
    </row>
    <row r="154" spans="1:7" x14ac:dyDescent="0.2">
      <c r="A154" s="5">
        <v>27.462399999999999</v>
      </c>
      <c r="B154" s="5">
        <v>58.590899999999998</v>
      </c>
      <c r="C154" s="5">
        <v>0</v>
      </c>
      <c r="D154" s="1"/>
      <c r="E154" s="1"/>
      <c r="F154" s="1"/>
      <c r="G154" s="1"/>
    </row>
    <row r="155" spans="1:7" x14ac:dyDescent="0.2">
      <c r="A155" s="5">
        <v>173.2336</v>
      </c>
      <c r="B155" s="5">
        <v>76.044300000000007</v>
      </c>
      <c r="C155" s="5">
        <v>28.630099999999999</v>
      </c>
      <c r="D155" s="1"/>
      <c r="E155" s="1"/>
      <c r="F155" s="1"/>
      <c r="G155" s="1"/>
    </row>
    <row r="156" spans="1:7" x14ac:dyDescent="0.2">
      <c r="A156" s="5">
        <v>50.494</v>
      </c>
      <c r="B156" s="5">
        <v>90.677999999999997</v>
      </c>
      <c r="C156" s="5">
        <v>61.838900000000002</v>
      </c>
      <c r="D156" s="1"/>
      <c r="E156" s="1"/>
      <c r="F156" s="1"/>
      <c r="G156" s="1"/>
    </row>
    <row r="157" spans="1:7" x14ac:dyDescent="0.2">
      <c r="A157" s="5">
        <v>66.759299999999996</v>
      </c>
      <c r="B157" s="5">
        <v>0.20399999999999999</v>
      </c>
      <c r="C157" s="5">
        <v>22.246300000000002</v>
      </c>
      <c r="D157" s="1"/>
      <c r="E157" s="1"/>
      <c r="F157" s="1"/>
      <c r="G157" s="1"/>
    </row>
    <row r="158" spans="1:7" x14ac:dyDescent="0.2">
      <c r="A158" s="5">
        <v>72.016199999999998</v>
      </c>
      <c r="B158" s="5">
        <v>23.046800000000001</v>
      </c>
      <c r="C158" s="5">
        <v>71.531800000000004</v>
      </c>
      <c r="D158" s="1"/>
      <c r="E158" s="1"/>
      <c r="F158" s="1"/>
      <c r="G158" s="1"/>
    </row>
    <row r="159" spans="1:7" x14ac:dyDescent="0.2">
      <c r="A159" s="5">
        <v>60.997599999999998</v>
      </c>
      <c r="B159" s="5">
        <v>14.8071</v>
      </c>
      <c r="C159" s="5">
        <v>0</v>
      </c>
      <c r="D159" s="1"/>
      <c r="E159" s="1"/>
      <c r="F159" s="1"/>
      <c r="G159" s="1"/>
    </row>
    <row r="160" spans="1:7" x14ac:dyDescent="0.2">
      <c r="A160" s="5">
        <v>64.587199999999996</v>
      </c>
      <c r="B160" s="5">
        <v>2.9573</v>
      </c>
      <c r="C160" s="5">
        <v>47.307200000000002</v>
      </c>
      <c r="D160" s="1"/>
      <c r="E160" s="1"/>
      <c r="F160" s="1"/>
      <c r="G160" s="1"/>
    </row>
    <row r="161" spans="1:7" x14ac:dyDescent="0.2">
      <c r="A161" s="5">
        <v>84.839799999999997</v>
      </c>
      <c r="B161" s="1"/>
      <c r="C161" s="5">
        <v>60.156300000000002</v>
      </c>
      <c r="D161" s="1"/>
      <c r="E161" s="1"/>
      <c r="F161" s="1"/>
      <c r="G161" s="1"/>
    </row>
    <row r="162" spans="1:7" x14ac:dyDescent="0.2">
      <c r="A162" s="5">
        <v>68.717299999999994</v>
      </c>
      <c r="B162" s="1"/>
      <c r="C162" s="5">
        <v>0</v>
      </c>
      <c r="D162" s="1"/>
      <c r="E162" s="1"/>
      <c r="F162" s="1"/>
      <c r="G162" s="1"/>
    </row>
    <row r="163" spans="1:7" x14ac:dyDescent="0.2">
      <c r="A163" s="5">
        <v>34.488599999999998</v>
      </c>
      <c r="B163" s="1"/>
      <c r="C163" s="5">
        <v>0</v>
      </c>
      <c r="D163" s="1"/>
      <c r="E163" s="1"/>
      <c r="F163" s="1"/>
      <c r="G163" s="1"/>
    </row>
    <row r="164" spans="1:7" x14ac:dyDescent="0.2">
      <c r="A164" s="5"/>
      <c r="B164" s="1"/>
      <c r="C164" s="5">
        <v>17.509499999999999</v>
      </c>
      <c r="D164" s="1"/>
      <c r="E164" s="1"/>
      <c r="F164" s="1"/>
      <c r="G164" s="1"/>
    </row>
    <row r="165" spans="1:7" x14ac:dyDescent="0.2">
      <c r="A165" s="5">
        <v>169.0933</v>
      </c>
      <c r="B165" s="1"/>
      <c r="C165" s="5">
        <v>45.813200000000002</v>
      </c>
      <c r="D165" s="1"/>
      <c r="E165" s="1"/>
      <c r="F165" s="1"/>
      <c r="G165" s="1"/>
    </row>
    <row r="166" spans="1:7" x14ac:dyDescent="0.2">
      <c r="A166" s="5">
        <v>204.04079999999999</v>
      </c>
      <c r="B166" s="1"/>
      <c r="C166" s="5">
        <v>27.181999999999999</v>
      </c>
      <c r="D166" s="1"/>
      <c r="E166" s="1"/>
      <c r="F166" s="1"/>
      <c r="G166" s="1"/>
    </row>
    <row r="167" spans="1:7" x14ac:dyDescent="0.2">
      <c r="A167" s="5">
        <v>104.66419999999999</v>
      </c>
      <c r="B167" s="1"/>
      <c r="C167" s="5">
        <v>0</v>
      </c>
      <c r="D167" s="1"/>
      <c r="E167" s="1"/>
      <c r="F167" s="1"/>
      <c r="G167" s="1"/>
    </row>
    <row r="168" spans="1:7" x14ac:dyDescent="0.2">
      <c r="A168" s="5">
        <v>63.541899999999998</v>
      </c>
      <c r="B168" s="1"/>
      <c r="C168" s="5">
        <v>0</v>
      </c>
      <c r="D168" s="1"/>
      <c r="E168" s="1"/>
      <c r="F168" s="1"/>
      <c r="G168" s="1"/>
    </row>
    <row r="169" spans="1:7" x14ac:dyDescent="0.2">
      <c r="A169" s="5">
        <v>54.950299999999999</v>
      </c>
      <c r="B169" s="1"/>
      <c r="C169" s="5">
        <v>57.3264</v>
      </c>
      <c r="D169" s="1"/>
      <c r="E169" s="1"/>
      <c r="F169" s="1"/>
      <c r="G169" s="1"/>
    </row>
    <row r="170" spans="1:7" x14ac:dyDescent="0.2">
      <c r="A170" s="5">
        <v>78.9863</v>
      </c>
      <c r="B170" s="1"/>
      <c r="C170" s="5">
        <v>0</v>
      </c>
      <c r="D170" s="1"/>
      <c r="E170" s="1"/>
      <c r="F170" s="1"/>
      <c r="G170" s="1"/>
    </row>
    <row r="171" spans="1:7" x14ac:dyDescent="0.2">
      <c r="A171" s="5">
        <v>154.95930000000001</v>
      </c>
      <c r="B171" s="1"/>
      <c r="C171" s="5">
        <v>0</v>
      </c>
      <c r="D171" s="1"/>
      <c r="E171" s="1"/>
      <c r="F171" s="1"/>
      <c r="G171" s="1"/>
    </row>
    <row r="172" spans="1:7" x14ac:dyDescent="0.2">
      <c r="A172" s="5">
        <v>130.857</v>
      </c>
      <c r="B172" s="1"/>
      <c r="C172" s="5">
        <v>0</v>
      </c>
      <c r="D172" s="1"/>
      <c r="E172" s="1"/>
      <c r="F172" s="1"/>
      <c r="G172" s="1"/>
    </row>
    <row r="173" spans="1:7" x14ac:dyDescent="0.2">
      <c r="A173" s="5">
        <v>177.07300000000001</v>
      </c>
      <c r="B173" s="1"/>
      <c r="C173" s="5">
        <v>0</v>
      </c>
      <c r="D173" s="1"/>
      <c r="E173" s="1"/>
      <c r="F173" s="1"/>
      <c r="G173" s="1"/>
    </row>
    <row r="174" spans="1:7" x14ac:dyDescent="0.2">
      <c r="A174" s="5">
        <v>97.688900000000004</v>
      </c>
      <c r="B174" s="1"/>
      <c r="C174" s="5">
        <v>39.235700000000001</v>
      </c>
      <c r="D174" s="1"/>
      <c r="E174" s="1"/>
      <c r="F174" s="1"/>
      <c r="G174" s="1"/>
    </row>
    <row r="175" spans="1:7" x14ac:dyDescent="0.2">
      <c r="A175" s="5">
        <v>60.013500000000001</v>
      </c>
      <c r="B175" s="1"/>
      <c r="C175" s="5">
        <v>0</v>
      </c>
      <c r="D175" s="1"/>
      <c r="E175" s="1"/>
      <c r="F175" s="1"/>
      <c r="G175" s="1"/>
    </row>
    <row r="176" spans="1:7" x14ac:dyDescent="0.2">
      <c r="A176" s="5">
        <v>143.6704</v>
      </c>
      <c r="B176" s="1"/>
      <c r="C176" s="5">
        <v>0</v>
      </c>
      <c r="D176" s="1"/>
      <c r="E176" s="1"/>
      <c r="F176" s="1"/>
      <c r="G176" s="1"/>
    </row>
    <row r="177" spans="1:7" x14ac:dyDescent="0.2">
      <c r="A177" s="5">
        <v>131.11189999999999</v>
      </c>
      <c r="B177" s="1"/>
      <c r="C177" s="5">
        <v>0</v>
      </c>
      <c r="D177" s="1"/>
      <c r="E177" s="1"/>
      <c r="F177" s="1"/>
      <c r="G177" s="1"/>
    </row>
    <row r="178" spans="1:7" x14ac:dyDescent="0.2">
      <c r="A178" s="5">
        <v>45.2727</v>
      </c>
      <c r="B178" s="1"/>
      <c r="C178" s="5">
        <v>0</v>
      </c>
      <c r="D178" s="1"/>
      <c r="E178" s="1"/>
      <c r="F178" s="1"/>
      <c r="G178" s="1"/>
    </row>
    <row r="179" spans="1:7" x14ac:dyDescent="0.2">
      <c r="A179" s="5">
        <v>200.7062</v>
      </c>
      <c r="B179" s="1"/>
      <c r="C179" s="5">
        <v>0</v>
      </c>
      <c r="D179" s="1"/>
      <c r="E179" s="1"/>
      <c r="F179" s="1"/>
      <c r="G179" s="1"/>
    </row>
    <row r="180" spans="1:7" x14ac:dyDescent="0.2">
      <c r="A180" s="5">
        <v>60.125700000000002</v>
      </c>
      <c r="B180" s="1"/>
      <c r="C180" s="5">
        <v>0</v>
      </c>
      <c r="D180" s="1"/>
      <c r="E180" s="1"/>
      <c r="F180" s="1"/>
      <c r="G180" s="1"/>
    </row>
    <row r="181" spans="1:7" x14ac:dyDescent="0.2">
      <c r="A181" s="5">
        <v>119.3489</v>
      </c>
      <c r="B181" s="1"/>
      <c r="C181" s="5">
        <v>0</v>
      </c>
      <c r="D181" s="1"/>
      <c r="E181" s="1"/>
      <c r="F181" s="1"/>
      <c r="G181" s="1"/>
    </row>
    <row r="182" spans="1:7" x14ac:dyDescent="0.2">
      <c r="A182" s="5">
        <v>111.19070000000001</v>
      </c>
      <c r="B182" s="1"/>
      <c r="C182" s="5">
        <v>48.7348</v>
      </c>
      <c r="D182" s="1"/>
      <c r="E182" s="1"/>
      <c r="F182" s="1"/>
      <c r="G182" s="1"/>
    </row>
    <row r="183" spans="1:7" x14ac:dyDescent="0.2">
      <c r="A183" s="5">
        <v>115.1219</v>
      </c>
      <c r="B183" s="1"/>
      <c r="C183" s="5">
        <v>10.126300000000001</v>
      </c>
      <c r="D183" s="1"/>
      <c r="E183" s="1"/>
      <c r="F183" s="1"/>
      <c r="G183" s="1"/>
    </row>
    <row r="184" spans="1:7" x14ac:dyDescent="0.2">
      <c r="A184" s="5">
        <v>68.141099999999994</v>
      </c>
      <c r="B184" s="1"/>
      <c r="C184" s="5">
        <v>0</v>
      </c>
      <c r="D184" s="1"/>
      <c r="E184" s="1"/>
      <c r="F184" s="1"/>
      <c r="G184" s="1"/>
    </row>
    <row r="185" spans="1:7" x14ac:dyDescent="0.2">
      <c r="A185" s="5">
        <v>135.7978</v>
      </c>
      <c r="B185" s="1"/>
      <c r="C185" s="5">
        <v>0</v>
      </c>
      <c r="D185" s="1"/>
      <c r="E185" s="1"/>
      <c r="F185" s="1"/>
      <c r="G185" s="1"/>
    </row>
    <row r="186" spans="1:7" x14ac:dyDescent="0.2">
      <c r="A186" s="5">
        <v>90.790199999999999</v>
      </c>
      <c r="B186" s="1"/>
      <c r="C186" s="5">
        <v>18.774000000000001</v>
      </c>
      <c r="D186" s="1"/>
      <c r="E186" s="1"/>
      <c r="F186" s="1"/>
      <c r="G186" s="1"/>
    </row>
    <row r="187" spans="1:7" x14ac:dyDescent="0.2">
      <c r="A187" s="5">
        <v>70.787400000000005</v>
      </c>
      <c r="B187" s="1"/>
      <c r="C187" s="5">
        <v>0</v>
      </c>
      <c r="D187" s="1"/>
      <c r="E187" s="1"/>
      <c r="F187" s="1"/>
      <c r="G187" s="1"/>
    </row>
    <row r="188" spans="1:7" x14ac:dyDescent="0.2">
      <c r="A188" s="5">
        <v>185.17509999999999</v>
      </c>
      <c r="B188" s="1"/>
      <c r="C188" s="5">
        <v>0</v>
      </c>
      <c r="D188" s="1"/>
      <c r="E188" s="1"/>
      <c r="F188" s="1"/>
      <c r="G188" s="1"/>
    </row>
    <row r="189" spans="1:7" x14ac:dyDescent="0.2">
      <c r="A189" s="5">
        <v>184.23689999999999</v>
      </c>
      <c r="B189" s="1"/>
      <c r="C189" s="5">
        <v>0</v>
      </c>
      <c r="D189" s="1"/>
      <c r="E189" s="1"/>
      <c r="F189" s="1"/>
      <c r="G189" s="1"/>
    </row>
    <row r="190" spans="1:7" x14ac:dyDescent="0.2">
      <c r="A190" s="5">
        <v>24.5867</v>
      </c>
      <c r="B190" s="1"/>
      <c r="C190" s="5">
        <v>0</v>
      </c>
      <c r="D190" s="1"/>
      <c r="E190" s="1"/>
      <c r="F190" s="1"/>
      <c r="G190" s="1"/>
    </row>
    <row r="191" spans="1:7" x14ac:dyDescent="0.2">
      <c r="A191" s="5">
        <v>66.774600000000007</v>
      </c>
      <c r="B191" s="1"/>
      <c r="C191" s="5">
        <v>0</v>
      </c>
      <c r="D191" s="1"/>
      <c r="E191" s="1"/>
      <c r="F191" s="1"/>
      <c r="G191" s="1"/>
    </row>
    <row r="192" spans="1:7" x14ac:dyDescent="0.2">
      <c r="A192" s="5">
        <v>63.944699999999997</v>
      </c>
      <c r="B192" s="1"/>
      <c r="C192" s="5">
        <v>7.1588000000000003</v>
      </c>
      <c r="D192" s="1"/>
      <c r="E192" s="1"/>
      <c r="F192" s="1"/>
      <c r="G192" s="1"/>
    </row>
    <row r="193" spans="1:7" x14ac:dyDescent="0.2">
      <c r="A193" s="5">
        <v>130.22980000000001</v>
      </c>
      <c r="B193" s="1"/>
      <c r="C193" s="5">
        <v>0</v>
      </c>
      <c r="D193" s="1"/>
      <c r="E193" s="1"/>
      <c r="F193" s="1"/>
      <c r="G193" s="1"/>
    </row>
    <row r="194" spans="1:7" x14ac:dyDescent="0.2">
      <c r="A194" s="5">
        <v>132.88630000000001</v>
      </c>
      <c r="B194" s="1"/>
      <c r="C194" s="5">
        <v>0</v>
      </c>
      <c r="D194" s="1"/>
      <c r="E194" s="1"/>
      <c r="F194" s="1"/>
      <c r="G194" s="1"/>
    </row>
    <row r="195" spans="1:7" x14ac:dyDescent="0.2">
      <c r="A195" s="5">
        <v>111.6343</v>
      </c>
      <c r="B195" s="1"/>
      <c r="C195" s="5">
        <v>0</v>
      </c>
      <c r="D195" s="1"/>
      <c r="E195" s="1"/>
      <c r="F195" s="1"/>
      <c r="G195" s="1"/>
    </row>
    <row r="196" spans="1:7" x14ac:dyDescent="0.2">
      <c r="A196" s="5">
        <v>80.113200000000006</v>
      </c>
      <c r="B196" s="1"/>
      <c r="C196" s="5">
        <v>0</v>
      </c>
      <c r="D196" s="1"/>
      <c r="E196" s="1"/>
      <c r="F196" s="1"/>
      <c r="G196" s="1"/>
    </row>
    <row r="197" spans="1:7" x14ac:dyDescent="0.2">
      <c r="A197" s="5">
        <v>163.15309999999999</v>
      </c>
      <c r="B197" s="1"/>
      <c r="C197" s="5">
        <v>49.453800000000001</v>
      </c>
      <c r="D197" s="1"/>
      <c r="E197" s="1"/>
      <c r="F197" s="1"/>
      <c r="G197" s="1"/>
    </row>
    <row r="198" spans="1:7" x14ac:dyDescent="0.2">
      <c r="A198" s="5">
        <v>213.7338</v>
      </c>
      <c r="B198" s="1"/>
      <c r="C198" s="5">
        <v>0</v>
      </c>
      <c r="D198" s="1"/>
      <c r="E198" s="1"/>
      <c r="F198" s="1"/>
      <c r="G198" s="1"/>
    </row>
    <row r="199" spans="1:7" x14ac:dyDescent="0.2">
      <c r="A199" s="5">
        <v>43.931699999999999</v>
      </c>
      <c r="B199" s="1"/>
      <c r="C199" s="5">
        <v>25.336200000000002</v>
      </c>
      <c r="D199" s="1"/>
      <c r="E199" s="1"/>
      <c r="F199" s="1"/>
      <c r="G199" s="1"/>
    </row>
    <row r="200" spans="1:7" x14ac:dyDescent="0.2">
      <c r="A200" s="5">
        <v>121.2813</v>
      </c>
      <c r="B200" s="1"/>
      <c r="C200" s="5">
        <v>0</v>
      </c>
      <c r="D200" s="1"/>
      <c r="E200" s="1"/>
      <c r="F200" s="1"/>
      <c r="G200" s="1"/>
    </row>
    <row r="201" spans="1:7" x14ac:dyDescent="0.2">
      <c r="A201" s="5">
        <v>142.39570000000001</v>
      </c>
      <c r="B201" s="1"/>
      <c r="C201" s="5">
        <v>0</v>
      </c>
      <c r="D201" s="1"/>
      <c r="E201" s="1"/>
      <c r="F201" s="1"/>
      <c r="G201" s="1"/>
    </row>
    <row r="202" spans="1:7" x14ac:dyDescent="0.2">
      <c r="A202" s="5">
        <v>114.4999</v>
      </c>
      <c r="B202" s="1"/>
      <c r="C202" s="5">
        <v>0</v>
      </c>
      <c r="D202" s="1"/>
      <c r="E202" s="1"/>
      <c r="F202" s="1"/>
      <c r="G202" s="1"/>
    </row>
    <row r="203" spans="1:7" x14ac:dyDescent="0.2">
      <c r="A203" s="5">
        <v>77.874799999999993</v>
      </c>
      <c r="B203" s="1"/>
      <c r="C203" s="5">
        <v>0</v>
      </c>
      <c r="D203" s="1"/>
      <c r="E203" s="1"/>
      <c r="F203" s="1"/>
      <c r="G203" s="1"/>
    </row>
    <row r="204" spans="1:7" x14ac:dyDescent="0.2">
      <c r="A204" s="5">
        <v>66.856200000000001</v>
      </c>
      <c r="B204" s="1"/>
      <c r="C204" s="5">
        <v>2.3149000000000002</v>
      </c>
      <c r="D204" s="1"/>
      <c r="E204" s="1"/>
      <c r="F204" s="1"/>
      <c r="G204" s="1"/>
    </row>
    <row r="205" spans="1:7" x14ac:dyDescent="0.2">
      <c r="A205" s="5">
        <v>185.18530000000001</v>
      </c>
      <c r="B205" s="1"/>
      <c r="C205" s="5">
        <v>0</v>
      </c>
      <c r="D205" s="1"/>
      <c r="E205" s="1"/>
      <c r="F205" s="1"/>
      <c r="G205" s="1"/>
    </row>
    <row r="206" spans="1:7" x14ac:dyDescent="0.2">
      <c r="A206" s="5">
        <v>96.990399999999994</v>
      </c>
      <c r="B206" s="1"/>
      <c r="C206" s="5">
        <v>0</v>
      </c>
      <c r="D206" s="1"/>
      <c r="E206" s="1"/>
      <c r="F206" s="1"/>
      <c r="G206" s="1"/>
    </row>
    <row r="207" spans="1:7" x14ac:dyDescent="0.2">
      <c r="A207" s="5">
        <v>182.2687</v>
      </c>
      <c r="B207" s="1"/>
      <c r="C207" s="5">
        <v>0</v>
      </c>
      <c r="D207" s="1"/>
      <c r="E207" s="1"/>
      <c r="F207" s="1"/>
      <c r="G207" s="1"/>
    </row>
    <row r="208" spans="1:7" x14ac:dyDescent="0.2">
      <c r="A208" s="5">
        <v>201.5883</v>
      </c>
      <c r="B208" s="1"/>
      <c r="C208" s="5">
        <v>0</v>
      </c>
      <c r="D208" s="1"/>
      <c r="E208" s="1"/>
      <c r="F208" s="1"/>
      <c r="G208" s="1"/>
    </row>
    <row r="209" spans="1:7" x14ac:dyDescent="0.2">
      <c r="A209" s="5">
        <v>297.56400000000002</v>
      </c>
      <c r="B209" s="1"/>
      <c r="C209" s="5">
        <v>0</v>
      </c>
      <c r="D209" s="1"/>
      <c r="E209" s="1"/>
      <c r="F209" s="1"/>
      <c r="G209" s="1"/>
    </row>
    <row r="210" spans="1:7" x14ac:dyDescent="0.2">
      <c r="A210" s="5">
        <v>246.7132</v>
      </c>
      <c r="B210" s="1"/>
      <c r="C210" s="5">
        <v>0</v>
      </c>
      <c r="D210" s="1"/>
      <c r="E210" s="1"/>
      <c r="F210" s="1"/>
      <c r="G210" s="1"/>
    </row>
    <row r="211" spans="1:7" x14ac:dyDescent="0.2">
      <c r="A211" s="5"/>
      <c r="B211" s="1"/>
      <c r="C211" s="5">
        <v>0</v>
      </c>
      <c r="D211" s="1"/>
      <c r="E211" s="1"/>
      <c r="F211" s="1"/>
      <c r="G211" s="1"/>
    </row>
    <row r="212" spans="1:7" x14ac:dyDescent="0.2">
      <c r="A212" s="5">
        <v>235.82</v>
      </c>
      <c r="B212" s="1"/>
      <c r="C212" s="5">
        <v>0</v>
      </c>
      <c r="D212" s="1"/>
      <c r="E212" s="1"/>
      <c r="F212" s="1"/>
      <c r="G212" s="1"/>
    </row>
    <row r="213" spans="1:7" x14ac:dyDescent="0.2">
      <c r="A213" s="5">
        <v>329.96</v>
      </c>
      <c r="B213" s="1"/>
      <c r="C213" s="5">
        <v>0</v>
      </c>
      <c r="D213" s="1"/>
      <c r="E213" s="1"/>
      <c r="F213" s="1"/>
      <c r="G213" s="1"/>
    </row>
    <row r="214" spans="1:7" x14ac:dyDescent="0.2">
      <c r="A214" s="5">
        <v>88.68</v>
      </c>
      <c r="B214" s="1"/>
      <c r="C214" s="5">
        <v>0</v>
      </c>
      <c r="D214" s="1"/>
      <c r="E214" s="1"/>
      <c r="F214" s="1"/>
      <c r="G214" s="1"/>
    </row>
    <row r="215" spans="1:7" x14ac:dyDescent="0.2">
      <c r="A215" s="5">
        <v>82.94</v>
      </c>
      <c r="B215" s="1"/>
      <c r="C215" s="5">
        <v>0</v>
      </c>
      <c r="D215" s="1"/>
      <c r="E215" s="1"/>
      <c r="F215" s="1"/>
      <c r="G215" s="1"/>
    </row>
    <row r="216" spans="1:7" x14ac:dyDescent="0.2">
      <c r="A216" s="5">
        <v>102.15</v>
      </c>
      <c r="B216" s="1"/>
      <c r="C216" s="5">
        <v>0</v>
      </c>
      <c r="D216" s="1"/>
      <c r="E216" s="1"/>
      <c r="F216" s="1"/>
      <c r="G216" s="1"/>
    </row>
    <row r="217" spans="1:7" x14ac:dyDescent="0.2">
      <c r="A217" s="5">
        <v>102.98</v>
      </c>
      <c r="B217" s="1"/>
      <c r="C217" s="5">
        <v>0</v>
      </c>
      <c r="D217" s="1"/>
      <c r="E217" s="1"/>
      <c r="F217" s="1"/>
      <c r="G217" s="1"/>
    </row>
    <row r="218" spans="1:7" x14ac:dyDescent="0.2">
      <c r="A218" s="5">
        <v>215.8</v>
      </c>
      <c r="B218" s="1"/>
      <c r="C218" s="5">
        <v>0</v>
      </c>
      <c r="D218" s="1"/>
      <c r="E218" s="1"/>
      <c r="F218" s="1"/>
      <c r="G218" s="1"/>
    </row>
    <row r="219" spans="1:7" x14ac:dyDescent="0.2">
      <c r="A219" s="5">
        <v>87.35</v>
      </c>
      <c r="B219" s="1"/>
      <c r="C219" s="5">
        <v>0</v>
      </c>
      <c r="D219" s="1"/>
      <c r="E219" s="1"/>
      <c r="F219" s="1"/>
      <c r="G219" s="1"/>
    </row>
    <row r="220" spans="1:7" x14ac:dyDescent="0.2">
      <c r="A220" s="5">
        <v>99.22</v>
      </c>
      <c r="B220" s="1"/>
      <c r="C220" s="1"/>
      <c r="D220" s="1"/>
      <c r="E220" s="1"/>
      <c r="F220" s="1"/>
      <c r="G220" s="1"/>
    </row>
    <row r="221" spans="1:7" x14ac:dyDescent="0.2">
      <c r="A221" s="5">
        <v>100.74</v>
      </c>
      <c r="B221" s="1"/>
      <c r="C221" s="1"/>
      <c r="D221" s="1"/>
      <c r="E221" s="1"/>
      <c r="F221" s="1"/>
      <c r="G221" s="1"/>
    </row>
    <row r="222" spans="1:7" x14ac:dyDescent="0.2">
      <c r="A222" s="5">
        <v>210.1</v>
      </c>
      <c r="B222" s="1"/>
      <c r="C222" s="1"/>
      <c r="D222" s="1"/>
      <c r="E222" s="1"/>
      <c r="F222" s="1"/>
      <c r="G222" s="1"/>
    </row>
    <row r="223" spans="1:7" x14ac:dyDescent="0.2">
      <c r="A223" s="5">
        <v>85.54</v>
      </c>
      <c r="B223" s="1"/>
      <c r="C223" s="1"/>
      <c r="D223" s="1"/>
      <c r="E223" s="1"/>
      <c r="F223" s="1"/>
      <c r="G223" s="1"/>
    </row>
    <row r="224" spans="1:7" x14ac:dyDescent="0.2">
      <c r="A224" s="5">
        <v>122.78</v>
      </c>
      <c r="B224" s="1"/>
      <c r="C224" s="1"/>
      <c r="D224" s="1"/>
      <c r="E224" s="1"/>
      <c r="F224" s="1"/>
      <c r="G224" s="1"/>
    </row>
    <row r="225" spans="1:7" x14ac:dyDescent="0.2">
      <c r="A225" s="5">
        <v>196.61</v>
      </c>
      <c r="B225" s="1"/>
      <c r="C225" s="1"/>
      <c r="D225" s="1"/>
      <c r="E225" s="1"/>
      <c r="F225" s="1"/>
      <c r="G225" s="1"/>
    </row>
    <row r="226" spans="1:7" x14ac:dyDescent="0.2">
      <c r="A226" s="5">
        <v>70.349999999999994</v>
      </c>
      <c r="B226" s="1"/>
      <c r="C226" s="1"/>
      <c r="D226" s="1"/>
      <c r="E226" s="1"/>
      <c r="F226" s="1"/>
      <c r="G226" s="1"/>
    </row>
    <row r="227" spans="1:7" x14ac:dyDescent="0.2">
      <c r="A227" s="5">
        <v>249.8</v>
      </c>
      <c r="B227" s="1"/>
      <c r="C227" s="1"/>
      <c r="D227" s="1"/>
      <c r="E227" s="1"/>
      <c r="F227" s="1"/>
      <c r="G227" s="1"/>
    </row>
    <row r="228" spans="1:7" x14ac:dyDescent="0.2">
      <c r="A228" s="5">
        <v>190.3</v>
      </c>
      <c r="B228" s="1"/>
      <c r="C228" s="1"/>
      <c r="D228" s="1"/>
      <c r="E228" s="1"/>
      <c r="F228" s="1"/>
      <c r="G228" s="1"/>
    </row>
    <row r="229" spans="1:7" x14ac:dyDescent="0.2">
      <c r="A229" s="5">
        <v>157.6</v>
      </c>
      <c r="B229" s="1"/>
      <c r="C229" s="1"/>
      <c r="D229" s="1"/>
      <c r="E229" s="1"/>
      <c r="F229" s="1"/>
      <c r="G229" s="1"/>
    </row>
    <row r="230" spans="1:7" x14ac:dyDescent="0.2">
      <c r="A230" s="5">
        <v>74.28</v>
      </c>
      <c r="B230" s="1"/>
      <c r="C230" s="1"/>
      <c r="D230" s="1"/>
      <c r="E230" s="1"/>
      <c r="F230" s="1"/>
      <c r="G230" s="1"/>
    </row>
    <row r="231" spans="1:7" x14ac:dyDescent="0.2">
      <c r="A231" s="5">
        <v>112.06</v>
      </c>
      <c r="B231" s="1"/>
      <c r="C231" s="1"/>
      <c r="D231" s="1"/>
      <c r="E231" s="1"/>
      <c r="F231" s="1"/>
      <c r="G231" s="1"/>
    </row>
    <row r="232" spans="1:7" x14ac:dyDescent="0.2">
      <c r="A232" s="5"/>
      <c r="B232" s="1"/>
      <c r="C232" s="1"/>
      <c r="D232" s="1"/>
      <c r="E232" s="1"/>
      <c r="F232" s="1"/>
      <c r="G232" s="1"/>
    </row>
    <row r="233" spans="1:7" x14ac:dyDescent="0.2">
      <c r="A233" s="5">
        <v>56.967799999999997</v>
      </c>
      <c r="B233" s="1"/>
      <c r="C233" s="1"/>
      <c r="D233" s="1"/>
      <c r="E233" s="1"/>
      <c r="F233" s="1"/>
      <c r="G233" s="1"/>
    </row>
    <row r="234" spans="1:7" x14ac:dyDescent="0.2">
      <c r="A234" s="5">
        <v>146.7945</v>
      </c>
      <c r="B234" s="1"/>
      <c r="C234" s="1"/>
      <c r="D234" s="1"/>
      <c r="E234" s="1"/>
      <c r="F234" s="1"/>
      <c r="G234" s="1"/>
    </row>
    <row r="235" spans="1:7" x14ac:dyDescent="0.2">
      <c r="A235" s="5">
        <v>81.688199999999995</v>
      </c>
      <c r="B235" s="1"/>
      <c r="C235" s="1"/>
      <c r="D235" s="1"/>
      <c r="E235" s="1"/>
      <c r="F235" s="1"/>
      <c r="G235" s="1"/>
    </row>
    <row r="236" spans="1:7" x14ac:dyDescent="0.2">
      <c r="A236" s="5">
        <v>60.711300000000001</v>
      </c>
      <c r="B236" s="1"/>
      <c r="C236" s="1"/>
      <c r="D236" s="1"/>
      <c r="E236" s="1"/>
      <c r="F236" s="1"/>
      <c r="G236" s="1"/>
    </row>
    <row r="237" spans="1:7" x14ac:dyDescent="0.2">
      <c r="A237" s="5">
        <v>23.06</v>
      </c>
      <c r="B237" s="1"/>
      <c r="C237" s="1"/>
      <c r="D237" s="1"/>
      <c r="E237" s="1"/>
      <c r="F237" s="1"/>
      <c r="G237" s="1"/>
    </row>
    <row r="238" spans="1:7" x14ac:dyDescent="0.2">
      <c r="A238" s="5">
        <v>153.05670000000001</v>
      </c>
      <c r="B238" s="1"/>
      <c r="C238" s="1"/>
      <c r="D238" s="1"/>
      <c r="E238" s="1"/>
      <c r="F238" s="1"/>
      <c r="G238" s="1"/>
    </row>
    <row r="239" spans="1:7" x14ac:dyDescent="0.2">
      <c r="A239" s="5">
        <v>155.29230000000001</v>
      </c>
      <c r="B239" s="1"/>
      <c r="C239" s="1"/>
      <c r="D239" s="1"/>
      <c r="E239" s="1"/>
      <c r="F239" s="1"/>
      <c r="G239" s="1"/>
    </row>
    <row r="240" spans="1:7" x14ac:dyDescent="0.2">
      <c r="A240" s="5">
        <v>62.113999999999997</v>
      </c>
      <c r="B240" s="1"/>
      <c r="C240" s="1"/>
      <c r="D240" s="1"/>
      <c r="E240" s="1"/>
      <c r="F240" s="1"/>
      <c r="G240" s="1"/>
    </row>
    <row r="241" spans="1:7" x14ac:dyDescent="0.2">
      <c r="A241" s="5">
        <v>28.525600000000001</v>
      </c>
      <c r="B241" s="1"/>
      <c r="C241" s="1"/>
      <c r="D241" s="1"/>
      <c r="E241" s="1"/>
      <c r="F241" s="1"/>
      <c r="G241" s="1"/>
    </row>
    <row r="242" spans="1:7" x14ac:dyDescent="0.2">
      <c r="A242" s="5">
        <v>76.153700000000001</v>
      </c>
      <c r="B242" s="1"/>
      <c r="C242" s="1"/>
      <c r="D242" s="1"/>
      <c r="E242" s="1"/>
      <c r="F242" s="1"/>
      <c r="G242" s="1"/>
    </row>
    <row r="243" spans="1:7" x14ac:dyDescent="0.2">
      <c r="A243" s="5">
        <v>71.744200000000006</v>
      </c>
      <c r="B243" s="1"/>
      <c r="C243" s="1"/>
      <c r="D243" s="1"/>
      <c r="E243" s="1"/>
      <c r="F243" s="1"/>
      <c r="G243" s="1"/>
    </row>
    <row r="244" spans="1:7" x14ac:dyDescent="0.2">
      <c r="A244" s="5">
        <v>38.460599999999999</v>
      </c>
      <c r="B244" s="1"/>
      <c r="C244" s="1"/>
      <c r="D244" s="1"/>
      <c r="E244" s="1"/>
      <c r="F244" s="1"/>
      <c r="G244" s="1"/>
    </row>
    <row r="245" spans="1:7" x14ac:dyDescent="0.2">
      <c r="A245" s="5">
        <v>138.49090000000001</v>
      </c>
      <c r="B245" s="1"/>
      <c r="C245" s="1"/>
      <c r="D245" s="1"/>
      <c r="E245" s="1"/>
      <c r="F245" s="1"/>
      <c r="G245" s="1"/>
    </row>
    <row r="246" spans="1:7" x14ac:dyDescent="0.2">
      <c r="A246" s="5">
        <v>98.148499999999999</v>
      </c>
      <c r="B246" s="1"/>
      <c r="C246" s="1"/>
      <c r="D246" s="1"/>
      <c r="E246" s="1"/>
      <c r="F246" s="1"/>
      <c r="G246" s="1"/>
    </row>
    <row r="247" spans="1:7" x14ac:dyDescent="0.2">
      <c r="A247" s="5">
        <v>33.951300000000003</v>
      </c>
      <c r="B247" s="1"/>
      <c r="C247" s="1"/>
      <c r="D247" s="1"/>
      <c r="E247" s="1"/>
      <c r="F247" s="1"/>
      <c r="G247" s="1"/>
    </row>
    <row r="248" spans="1:7" x14ac:dyDescent="0.2">
      <c r="A248" s="5">
        <v>41.260599999999997</v>
      </c>
      <c r="B248" s="1"/>
      <c r="C248" s="1"/>
      <c r="D248" s="1"/>
      <c r="E248" s="1"/>
      <c r="F248" s="1"/>
      <c r="G248" s="1"/>
    </row>
    <row r="249" spans="1:7" x14ac:dyDescent="0.2">
      <c r="A249" s="5">
        <v>60.865600000000001</v>
      </c>
      <c r="B249" s="1"/>
      <c r="C249" s="1"/>
      <c r="D249" s="1"/>
      <c r="E249" s="1"/>
      <c r="F249" s="1"/>
      <c r="G249" s="1"/>
    </row>
    <row r="250" spans="1:7" x14ac:dyDescent="0.2">
      <c r="A250" s="5">
        <v>37.956200000000003</v>
      </c>
      <c r="B250" s="1"/>
      <c r="C250" s="1"/>
      <c r="D250" s="1"/>
      <c r="E250" s="1"/>
      <c r="F250" s="1"/>
      <c r="G250" s="1"/>
    </row>
    <row r="251" spans="1:7" x14ac:dyDescent="0.2">
      <c r="A251" s="5">
        <v>162.15520000000001</v>
      </c>
      <c r="B251" s="1"/>
      <c r="C251" s="1"/>
      <c r="D251" s="1"/>
      <c r="E251" s="1"/>
      <c r="F251" s="1"/>
      <c r="G251" s="1"/>
    </row>
    <row r="252" spans="1:7" x14ac:dyDescent="0.2">
      <c r="A252" s="5">
        <v>56.209299999999999</v>
      </c>
      <c r="B252" s="1"/>
      <c r="C252" s="1"/>
      <c r="D252" s="1"/>
      <c r="E252" s="1"/>
      <c r="F252" s="1"/>
      <c r="G252" s="1"/>
    </row>
    <row r="253" spans="1:7" x14ac:dyDescent="0.2">
      <c r="A253" s="5">
        <v>46.419499999999999</v>
      </c>
      <c r="B253" s="1"/>
      <c r="C253" s="1"/>
      <c r="D253" s="1"/>
      <c r="E253" s="1"/>
      <c r="F253" s="1"/>
      <c r="G253" s="1"/>
    </row>
    <row r="254" spans="1:7" x14ac:dyDescent="0.2">
      <c r="A254" s="5">
        <v>78.476299999999995</v>
      </c>
      <c r="B254" s="1"/>
      <c r="C254" s="1"/>
      <c r="D254" s="1"/>
      <c r="E254" s="1"/>
      <c r="F254" s="1"/>
      <c r="G254" s="1"/>
    </row>
    <row r="255" spans="1:7" x14ac:dyDescent="0.2">
      <c r="A255" s="5"/>
      <c r="B255" s="1"/>
      <c r="C255" s="1"/>
      <c r="D255" s="1"/>
      <c r="E255" s="1"/>
      <c r="F255" s="1"/>
      <c r="G255" s="1"/>
    </row>
    <row r="256" spans="1:7" x14ac:dyDescent="0.2">
      <c r="A256" s="5">
        <v>145.4118</v>
      </c>
      <c r="B256" s="1"/>
      <c r="C256" s="1"/>
      <c r="D256" s="1"/>
      <c r="E256" s="1"/>
      <c r="F256" s="1"/>
      <c r="G256" s="1"/>
    </row>
    <row r="257" spans="1:7" x14ac:dyDescent="0.2">
      <c r="A257" s="5">
        <v>22.403099999999998</v>
      </c>
      <c r="B257" s="1"/>
      <c r="C257" s="1"/>
      <c r="D257" s="1"/>
      <c r="E257" s="1"/>
      <c r="F257" s="1"/>
      <c r="G257" s="1"/>
    </row>
    <row r="258" spans="1:7" x14ac:dyDescent="0.2">
      <c r="A258" s="5">
        <v>123.7907</v>
      </c>
      <c r="B258" s="1"/>
      <c r="C258" s="1"/>
      <c r="D258" s="1"/>
      <c r="E258" s="1"/>
      <c r="F258" s="1"/>
      <c r="G258" s="1"/>
    </row>
    <row r="259" spans="1:7" x14ac:dyDescent="0.2">
      <c r="A259" s="5">
        <v>66.316699999999997</v>
      </c>
      <c r="B259" s="1"/>
      <c r="C259" s="1"/>
      <c r="D259" s="1"/>
      <c r="E259" s="1"/>
      <c r="F259" s="1"/>
      <c r="G259" s="1"/>
    </row>
    <row r="260" spans="1:7" x14ac:dyDescent="0.2">
      <c r="A260" s="5">
        <v>70.308800000000005</v>
      </c>
      <c r="B260" s="1"/>
      <c r="C260" s="1"/>
      <c r="D260" s="1"/>
      <c r="E260" s="1"/>
      <c r="F260" s="1"/>
      <c r="G260" s="1"/>
    </row>
    <row r="261" spans="1:7" x14ac:dyDescent="0.2">
      <c r="A261" s="5">
        <v>16.389500000000002</v>
      </c>
      <c r="B261" s="1"/>
      <c r="C261" s="1"/>
      <c r="D261" s="1"/>
      <c r="E261" s="1"/>
      <c r="F261" s="1"/>
      <c r="G261" s="1"/>
    </row>
    <row r="262" spans="1:7" x14ac:dyDescent="0.2">
      <c r="A262" s="5">
        <v>51.253599999999999</v>
      </c>
      <c r="B262" s="1"/>
      <c r="C262" s="1"/>
      <c r="D262" s="1"/>
      <c r="E262" s="1"/>
      <c r="F262" s="1"/>
      <c r="G262" s="1"/>
    </row>
    <row r="263" spans="1:7" x14ac:dyDescent="0.2">
      <c r="A263" s="5">
        <v>73.1995</v>
      </c>
      <c r="B263" s="1"/>
      <c r="C263" s="1"/>
      <c r="D263" s="1"/>
      <c r="E263" s="1"/>
      <c r="F263" s="1"/>
      <c r="G263" s="1"/>
    </row>
    <row r="264" spans="1:7" x14ac:dyDescent="0.2">
      <c r="A264" s="5">
        <v>60.069000000000003</v>
      </c>
      <c r="B264" s="1"/>
      <c r="C264" s="1"/>
      <c r="D264" s="1"/>
      <c r="E264" s="1"/>
      <c r="F264" s="1"/>
      <c r="G264" s="1"/>
    </row>
    <row r="265" spans="1:7" x14ac:dyDescent="0.2">
      <c r="A265" s="5">
        <v>87.912300000000002</v>
      </c>
      <c r="B265" s="1"/>
      <c r="C265" s="1"/>
      <c r="D265" s="1"/>
      <c r="E265" s="1"/>
      <c r="F265" s="1"/>
      <c r="G265" s="1"/>
    </row>
    <row r="266" spans="1:7" x14ac:dyDescent="0.2">
      <c r="A266" s="5">
        <v>81.165599999999998</v>
      </c>
      <c r="B266" s="1"/>
      <c r="C266" s="1"/>
      <c r="D266" s="1"/>
      <c r="E266" s="1"/>
      <c r="F266" s="1"/>
      <c r="G266" s="1"/>
    </row>
    <row r="267" spans="1:7" x14ac:dyDescent="0.2">
      <c r="A267" s="5">
        <v>64.688999999999993</v>
      </c>
      <c r="B267" s="1"/>
      <c r="C267" s="1"/>
      <c r="D267" s="1"/>
      <c r="E267" s="1"/>
      <c r="F267" s="1"/>
      <c r="G267" s="1"/>
    </row>
    <row r="268" spans="1:7" x14ac:dyDescent="0.2">
      <c r="A268" s="5">
        <v>149.15170000000001</v>
      </c>
      <c r="B268" s="1"/>
      <c r="C268" s="1"/>
      <c r="D268" s="1"/>
      <c r="E268" s="1"/>
      <c r="F268" s="1"/>
      <c r="G268" s="1"/>
    </row>
    <row r="269" spans="1:7" x14ac:dyDescent="0.2">
      <c r="A269" s="5">
        <v>106.3015</v>
      </c>
      <c r="B269" s="1"/>
      <c r="C269" s="1"/>
      <c r="D269" s="1"/>
      <c r="E269" s="1"/>
      <c r="F269" s="1"/>
      <c r="G269" s="1"/>
    </row>
    <row r="270" spans="1:7" x14ac:dyDescent="0.2">
      <c r="A270" s="5">
        <v>86.270099999999999</v>
      </c>
      <c r="B270" s="1"/>
      <c r="C270" s="1"/>
      <c r="D270" s="1"/>
      <c r="E270" s="1"/>
      <c r="F270" s="1"/>
      <c r="G270" s="1"/>
    </row>
    <row r="271" spans="1:7" x14ac:dyDescent="0.2">
      <c r="A271" s="5">
        <v>218.90889999999999</v>
      </c>
      <c r="B271" s="1"/>
      <c r="C271" s="1"/>
      <c r="D271" s="1"/>
      <c r="E271" s="1"/>
      <c r="F271" s="1"/>
      <c r="G271" s="1"/>
    </row>
    <row r="272" spans="1:7" x14ac:dyDescent="0.2">
      <c r="A272" s="5">
        <v>17.630700000000001</v>
      </c>
      <c r="B272" s="1"/>
      <c r="C272" s="1"/>
      <c r="D272" s="1"/>
      <c r="E272" s="1"/>
      <c r="F272" s="1"/>
      <c r="G272" s="1"/>
    </row>
    <row r="273" spans="1:7" x14ac:dyDescent="0.2">
      <c r="A273" s="5">
        <v>46.976599999999998</v>
      </c>
      <c r="B273" s="1"/>
      <c r="C273" s="1"/>
      <c r="D273" s="1"/>
      <c r="E273" s="1"/>
      <c r="F273" s="1"/>
      <c r="G273" s="1"/>
    </row>
    <row r="274" spans="1:7" x14ac:dyDescent="0.2">
      <c r="A274" s="5">
        <v>69.249099999999999</v>
      </c>
      <c r="B274" s="1"/>
      <c r="C274" s="1"/>
      <c r="D274" s="1"/>
      <c r="E274" s="1"/>
      <c r="F274" s="1"/>
      <c r="G274" s="1"/>
    </row>
    <row r="275" spans="1:7" x14ac:dyDescent="0.2">
      <c r="A275" s="5">
        <v>58.564700000000002</v>
      </c>
      <c r="B275" s="1"/>
      <c r="C275" s="1"/>
      <c r="D275" s="1"/>
      <c r="E275" s="1"/>
      <c r="F275" s="1"/>
      <c r="G275" s="1"/>
    </row>
    <row r="276" spans="1:7" x14ac:dyDescent="0.2">
      <c r="A276" s="5">
        <v>74.613</v>
      </c>
      <c r="B276" s="1"/>
      <c r="C276" s="1"/>
      <c r="D276" s="1"/>
      <c r="E276" s="1"/>
      <c r="F276" s="1"/>
      <c r="G276" s="1"/>
    </row>
    <row r="277" spans="1:7" x14ac:dyDescent="0.2">
      <c r="A277" s="5">
        <v>152.88980000000001</v>
      </c>
      <c r="B277" s="1"/>
      <c r="C277" s="1"/>
      <c r="D277" s="1"/>
      <c r="E277" s="1"/>
      <c r="F277" s="1"/>
      <c r="G277" s="1"/>
    </row>
    <row r="278" spans="1:7" x14ac:dyDescent="0.2">
      <c r="A278" s="5">
        <v>97.459000000000003</v>
      </c>
      <c r="B278" s="1"/>
      <c r="C278" s="1"/>
      <c r="D278" s="1"/>
      <c r="E278" s="1"/>
      <c r="F278" s="1"/>
      <c r="G278" s="1"/>
    </row>
    <row r="279" spans="1:7" x14ac:dyDescent="0.2">
      <c r="A279" s="5">
        <v>33.557499999999997</v>
      </c>
      <c r="B279" s="1"/>
      <c r="C279" s="1"/>
      <c r="D279" s="1"/>
      <c r="E279" s="1"/>
      <c r="F279" s="1"/>
      <c r="G279" s="1"/>
    </row>
    <row r="280" spans="1:7" x14ac:dyDescent="0.2">
      <c r="A280" s="5">
        <v>68.695599999999999</v>
      </c>
      <c r="B280" s="1"/>
      <c r="C280" s="1"/>
      <c r="D280" s="1"/>
      <c r="E280" s="1"/>
      <c r="F280" s="1"/>
      <c r="G280" s="1"/>
    </row>
    <row r="281" spans="1:7" x14ac:dyDescent="0.2">
      <c r="A281" s="5">
        <v>56.681100000000001</v>
      </c>
      <c r="B281" s="1"/>
      <c r="C281" s="1"/>
      <c r="D281" s="1"/>
      <c r="E281" s="1"/>
      <c r="F281" s="1"/>
      <c r="G281" s="1"/>
    </row>
    <row r="282" spans="1:7" x14ac:dyDescent="0.2">
      <c r="A282" s="5">
        <v>79.719399999999993</v>
      </c>
      <c r="B282" s="1"/>
      <c r="C282" s="1"/>
      <c r="D282" s="1"/>
      <c r="E282" s="1"/>
      <c r="F282" s="1"/>
      <c r="G282" s="1"/>
    </row>
    <row r="283" spans="1:7" x14ac:dyDescent="0.2">
      <c r="A283" s="5">
        <v>65.6053</v>
      </c>
      <c r="B283" s="1"/>
      <c r="C283" s="1"/>
      <c r="D283" s="1"/>
      <c r="E283" s="1"/>
      <c r="F283" s="1"/>
      <c r="G283" s="1"/>
    </row>
    <row r="284" spans="1:7" x14ac:dyDescent="0.2">
      <c r="A284" s="5">
        <v>92.730099999999993</v>
      </c>
      <c r="B284" s="1"/>
      <c r="C284" s="1"/>
      <c r="D284" s="1"/>
      <c r="E284" s="1"/>
      <c r="F284" s="1"/>
      <c r="G284" s="1"/>
    </row>
    <row r="285" spans="1:7" x14ac:dyDescent="0.2">
      <c r="A285" s="5">
        <v>178.18719999999999</v>
      </c>
      <c r="B285" s="1"/>
      <c r="C285" s="1"/>
      <c r="D285" s="1"/>
      <c r="E285" s="1"/>
      <c r="F285" s="1"/>
      <c r="G285" s="1"/>
    </row>
    <row r="286" spans="1:7" x14ac:dyDescent="0.2">
      <c r="A286" s="5">
        <v>116.8644</v>
      </c>
      <c r="B286" s="1"/>
      <c r="C286" s="1"/>
      <c r="D286" s="1"/>
      <c r="E286" s="1"/>
      <c r="F286" s="1"/>
      <c r="G286" s="1"/>
    </row>
    <row r="287" spans="1:7" x14ac:dyDescent="0.2">
      <c r="A287" s="5">
        <v>102.8629</v>
      </c>
      <c r="B287" s="1"/>
      <c r="C287" s="1"/>
      <c r="D287" s="1"/>
      <c r="E287" s="1"/>
      <c r="F287" s="1"/>
      <c r="G287" s="1"/>
    </row>
    <row r="288" spans="1:7" x14ac:dyDescent="0.2">
      <c r="A288" s="5">
        <v>110.5586</v>
      </c>
      <c r="B288" s="1"/>
      <c r="C288" s="1"/>
      <c r="D288" s="1"/>
      <c r="E288" s="1"/>
      <c r="F288" s="1"/>
      <c r="G288" s="1"/>
    </row>
    <row r="289" spans="1:7" x14ac:dyDescent="0.2">
      <c r="A289" s="5">
        <v>51.289900000000003</v>
      </c>
      <c r="B289" s="1"/>
      <c r="C289" s="1"/>
      <c r="D289" s="1"/>
      <c r="E289" s="1"/>
      <c r="F289" s="1"/>
      <c r="G289" s="1"/>
    </row>
    <row r="290" spans="1:7" x14ac:dyDescent="0.2">
      <c r="A290" s="5">
        <v>203.77500000000001</v>
      </c>
      <c r="B290" s="1"/>
      <c r="C290" s="1"/>
      <c r="D290" s="1"/>
      <c r="E290" s="1"/>
      <c r="F290" s="1"/>
      <c r="G290" s="1"/>
    </row>
    <row r="291" spans="1:7" x14ac:dyDescent="0.2">
      <c r="A291" s="5">
        <v>89.576300000000003</v>
      </c>
      <c r="B291" s="1"/>
      <c r="C291" s="1"/>
      <c r="D291" s="1"/>
      <c r="E291" s="1"/>
      <c r="F291" s="1"/>
      <c r="G291" s="1"/>
    </row>
    <row r="292" spans="1:7" x14ac:dyDescent="0.2">
      <c r="A292" s="5">
        <v>98.204800000000006</v>
      </c>
      <c r="B292" s="1"/>
      <c r="C292" s="1"/>
      <c r="D292" s="1"/>
      <c r="E292" s="1"/>
      <c r="F292" s="1"/>
      <c r="G292" s="1"/>
    </row>
    <row r="293" spans="1:7" x14ac:dyDescent="0.2">
      <c r="A293" s="5">
        <v>52.5946</v>
      </c>
      <c r="B293" s="1"/>
      <c r="C293" s="1"/>
      <c r="D293" s="1"/>
      <c r="E293" s="1"/>
      <c r="F293" s="1"/>
      <c r="G293" s="1"/>
    </row>
    <row r="294" spans="1:7" x14ac:dyDescent="0.2">
      <c r="A294" s="5">
        <v>119.3631</v>
      </c>
      <c r="B294" s="1"/>
      <c r="C294" s="1"/>
      <c r="D294" s="1"/>
      <c r="E294" s="1"/>
      <c r="F294" s="1"/>
      <c r="G294" s="1"/>
    </row>
    <row r="295" spans="1:7" x14ac:dyDescent="0.2">
      <c r="A295" s="5">
        <v>74.847099999999998</v>
      </c>
      <c r="B295" s="1"/>
      <c r="C295" s="1"/>
      <c r="D295" s="1"/>
      <c r="E295" s="1"/>
      <c r="F295" s="1"/>
      <c r="G295" s="1"/>
    </row>
    <row r="296" spans="1:7" x14ac:dyDescent="0.2">
      <c r="A296" s="5">
        <v>105.4051</v>
      </c>
      <c r="B296" s="1"/>
      <c r="C296" s="1"/>
      <c r="D296" s="1"/>
      <c r="E296" s="1"/>
      <c r="F296" s="1"/>
      <c r="G296" s="1"/>
    </row>
    <row r="297" spans="1:7" x14ac:dyDescent="0.2">
      <c r="A297" s="5">
        <v>24.7331</v>
      </c>
      <c r="B297" s="1"/>
      <c r="C297" s="1"/>
      <c r="D297" s="1"/>
      <c r="E297" s="1"/>
      <c r="F297" s="1"/>
      <c r="G297" s="1"/>
    </row>
    <row r="298" spans="1:7" x14ac:dyDescent="0.2">
      <c r="A298" s="5">
        <v>74.046899999999994</v>
      </c>
      <c r="B298" s="1"/>
      <c r="C298" s="1"/>
      <c r="D298" s="1"/>
      <c r="E298" s="1"/>
      <c r="F298" s="1"/>
      <c r="G298" s="1"/>
    </row>
    <row r="299" spans="1:7" x14ac:dyDescent="0.2">
      <c r="A299" s="5">
        <v>39.872399999999999</v>
      </c>
      <c r="B299" s="1"/>
      <c r="C299" s="1"/>
      <c r="D299" s="1"/>
      <c r="E299" s="1"/>
      <c r="F299" s="1"/>
      <c r="G299" s="1"/>
    </row>
    <row r="300" spans="1:7" x14ac:dyDescent="0.2">
      <c r="A300" s="5">
        <v>65.2714</v>
      </c>
      <c r="B300" s="1"/>
      <c r="C300" s="1"/>
      <c r="D300" s="1"/>
      <c r="E300" s="1"/>
      <c r="F300" s="1"/>
      <c r="G300" s="1"/>
    </row>
    <row r="301" spans="1:7" x14ac:dyDescent="0.2">
      <c r="A301" s="5">
        <v>82.163600000000002</v>
      </c>
      <c r="B301" s="1"/>
      <c r="C301" s="1"/>
      <c r="D301" s="1"/>
      <c r="E301" s="1"/>
      <c r="F301" s="1"/>
      <c r="G301" s="1"/>
    </row>
    <row r="302" spans="1:7" x14ac:dyDescent="0.2">
      <c r="A302" s="5">
        <v>77.877499999999998</v>
      </c>
      <c r="B302" s="1"/>
      <c r="C302" s="1"/>
      <c r="D302" s="1"/>
      <c r="E302" s="1"/>
      <c r="F302" s="1"/>
      <c r="G302" s="1"/>
    </row>
    <row r="303" spans="1:7" x14ac:dyDescent="0.2">
      <c r="A303" s="5">
        <v>79.670400000000001</v>
      </c>
      <c r="B303" s="1"/>
      <c r="C303" s="1"/>
      <c r="D303" s="1"/>
      <c r="E303" s="1"/>
      <c r="F303" s="1"/>
      <c r="G303" s="1"/>
    </row>
    <row r="304" spans="1:7" x14ac:dyDescent="0.2">
      <c r="A304" s="5">
        <v>132.04179999999999</v>
      </c>
      <c r="B304" s="1"/>
      <c r="C304" s="1"/>
      <c r="D304" s="1"/>
      <c r="E304" s="1"/>
      <c r="F304" s="1"/>
      <c r="G304" s="1"/>
    </row>
    <row r="305" spans="1:7" x14ac:dyDescent="0.2">
      <c r="A305" s="5">
        <v>47.963700000000003</v>
      </c>
      <c r="B305" s="1"/>
      <c r="C305" s="1"/>
      <c r="D305" s="1"/>
      <c r="E305" s="1"/>
      <c r="F305" s="1"/>
      <c r="G305" s="1"/>
    </row>
    <row r="306" spans="1:7" x14ac:dyDescent="0.2">
      <c r="A306" s="5">
        <v>41.019199999999998</v>
      </c>
      <c r="B306" s="1"/>
      <c r="C306" s="1"/>
      <c r="D306" s="1"/>
      <c r="E306" s="1"/>
      <c r="F306" s="1"/>
      <c r="G306" s="1"/>
    </row>
    <row r="307" spans="1:7" x14ac:dyDescent="0.2">
      <c r="A307" s="5">
        <v>80.1875</v>
      </c>
      <c r="B307" s="1"/>
      <c r="C307" s="1"/>
      <c r="D307" s="1"/>
      <c r="E307" s="1"/>
      <c r="F307" s="1"/>
      <c r="G307" s="1"/>
    </row>
    <row r="308" spans="1:7" x14ac:dyDescent="0.2">
      <c r="A308" s="5">
        <v>102.5018</v>
      </c>
      <c r="B308" s="1"/>
      <c r="C308" s="1"/>
      <c r="D308" s="1"/>
      <c r="E308" s="1"/>
      <c r="F308" s="1"/>
      <c r="G308" s="1"/>
    </row>
    <row r="309" spans="1:7" x14ac:dyDescent="0.2">
      <c r="A309" s="5">
        <v>86.288200000000003</v>
      </c>
      <c r="B309" s="1"/>
      <c r="C309" s="1"/>
      <c r="D309" s="1"/>
      <c r="E309" s="1"/>
      <c r="F309" s="1"/>
      <c r="G309" s="1"/>
    </row>
    <row r="310" spans="1:7" x14ac:dyDescent="0.2">
      <c r="A310" s="5">
        <v>64.088300000000004</v>
      </c>
      <c r="B310" s="1"/>
      <c r="C310" s="1"/>
      <c r="D310" s="1"/>
      <c r="E310" s="1"/>
      <c r="F310" s="1"/>
      <c r="G310" s="1"/>
    </row>
    <row r="311" spans="1:7" x14ac:dyDescent="0.2">
      <c r="A311" s="5">
        <v>18.010000000000002</v>
      </c>
      <c r="B311" s="1"/>
      <c r="C311" s="1"/>
      <c r="D311" s="1"/>
      <c r="E311" s="1"/>
      <c r="F311" s="1"/>
      <c r="G311" s="1"/>
    </row>
    <row r="312" spans="1:7" x14ac:dyDescent="0.2">
      <c r="A312" s="5">
        <v>57.296199999999999</v>
      </c>
      <c r="B312" s="1"/>
      <c r="C312" s="1"/>
      <c r="D312" s="1"/>
      <c r="E312" s="1"/>
      <c r="F312" s="1"/>
      <c r="G312" s="1"/>
    </row>
    <row r="313" spans="1:7" x14ac:dyDescent="0.2">
      <c r="A313" s="5">
        <v>65.763199999999998</v>
      </c>
      <c r="B313" s="1"/>
      <c r="C313" s="1"/>
      <c r="D313" s="1"/>
      <c r="E313" s="1"/>
      <c r="F313" s="1"/>
      <c r="G313" s="1"/>
    </row>
    <row r="314" spans="1:7" x14ac:dyDescent="0.2">
      <c r="A314" s="5">
        <v>28.941199999999998</v>
      </c>
      <c r="B314" s="1"/>
      <c r="C314" s="1"/>
      <c r="D314" s="1"/>
      <c r="E314" s="1"/>
      <c r="F314" s="1"/>
      <c r="G314" s="1"/>
    </row>
    <row r="315" spans="1:7" x14ac:dyDescent="0.2">
      <c r="A315" s="5">
        <v>105.2944</v>
      </c>
      <c r="B315" s="1"/>
      <c r="C315" s="1"/>
      <c r="D315" s="1"/>
      <c r="E315" s="1"/>
      <c r="F315" s="1"/>
      <c r="G315" s="1"/>
    </row>
    <row r="316" spans="1:7" x14ac:dyDescent="0.2">
      <c r="A316" s="5">
        <v>45.067599999999999</v>
      </c>
      <c r="B316" s="1"/>
      <c r="C316" s="1"/>
      <c r="D316" s="1"/>
      <c r="E316" s="1"/>
      <c r="F316" s="1"/>
      <c r="G316" s="1"/>
    </row>
    <row r="317" spans="1:7" x14ac:dyDescent="0.2">
      <c r="A317" s="5">
        <v>105.8733</v>
      </c>
      <c r="B317" s="1"/>
      <c r="C317" s="1"/>
      <c r="D317" s="1"/>
      <c r="E317" s="1"/>
      <c r="F317" s="1"/>
      <c r="G317" s="1"/>
    </row>
    <row r="318" spans="1:7" x14ac:dyDescent="0.2">
      <c r="A318" s="5">
        <v>69.474100000000007</v>
      </c>
      <c r="B318" s="1"/>
      <c r="C318" s="1"/>
      <c r="D318" s="1"/>
      <c r="E318" s="1"/>
      <c r="F318" s="1"/>
      <c r="G318" s="1"/>
    </row>
    <row r="319" spans="1:7" x14ac:dyDescent="0.2">
      <c r="A319" s="5">
        <v>71.043700000000001</v>
      </c>
      <c r="B319" s="1"/>
      <c r="C319" s="1"/>
      <c r="D319" s="1"/>
      <c r="E319" s="1"/>
      <c r="F319" s="1"/>
      <c r="G319" s="1"/>
    </row>
    <row r="320" spans="1:7" x14ac:dyDescent="0.2">
      <c r="A320" s="5">
        <v>158.4153</v>
      </c>
      <c r="B320" s="1"/>
      <c r="C320" s="1"/>
      <c r="D320" s="1"/>
      <c r="E320" s="1"/>
      <c r="F320" s="1"/>
      <c r="G320" s="1"/>
    </row>
    <row r="321" spans="1:7" x14ac:dyDescent="0.2">
      <c r="A321" s="5">
        <v>132.80029999999999</v>
      </c>
      <c r="B321" s="1"/>
      <c r="C321" s="1"/>
      <c r="D321" s="1"/>
      <c r="E321" s="1"/>
      <c r="F321" s="1"/>
      <c r="G321" s="1"/>
    </row>
    <row r="322" spans="1:7" x14ac:dyDescent="0.2">
      <c r="A322" s="5">
        <v>114.89919999999999</v>
      </c>
      <c r="B322" s="1"/>
      <c r="C322" s="1"/>
      <c r="D322" s="1"/>
      <c r="E322" s="1"/>
      <c r="F322" s="1"/>
      <c r="G322" s="1"/>
    </row>
    <row r="323" spans="1:7" x14ac:dyDescent="0.2">
      <c r="A323" s="5">
        <v>82.889499999999998</v>
      </c>
      <c r="B323" s="1"/>
      <c r="C323" s="1"/>
      <c r="D323" s="1"/>
      <c r="E323" s="1"/>
      <c r="F323" s="1"/>
      <c r="G323" s="1"/>
    </row>
    <row r="324" spans="1:7" x14ac:dyDescent="0.2">
      <c r="A324" s="5">
        <v>47.606200000000001</v>
      </c>
      <c r="B324" s="1"/>
      <c r="C324" s="1"/>
      <c r="D324" s="1"/>
      <c r="E324" s="1"/>
      <c r="F324" s="1"/>
      <c r="G324" s="1"/>
    </row>
    <row r="325" spans="1:7" x14ac:dyDescent="0.2">
      <c r="A325" s="5">
        <v>134.46430000000001</v>
      </c>
      <c r="B325" s="1"/>
      <c r="C325" s="1"/>
      <c r="D325" s="1"/>
      <c r="E325" s="1"/>
      <c r="F325" s="1"/>
      <c r="G325" s="1"/>
    </row>
    <row r="326" spans="1:7" x14ac:dyDescent="0.2">
      <c r="A326" s="5">
        <v>79.590500000000006</v>
      </c>
      <c r="B326" s="1"/>
      <c r="C326" s="1"/>
      <c r="D326" s="1"/>
      <c r="E326" s="1"/>
      <c r="F326" s="1"/>
      <c r="G326" s="1"/>
    </row>
    <row r="327" spans="1:7" x14ac:dyDescent="0.2">
      <c r="A327" s="1"/>
      <c r="B327" s="1"/>
      <c r="C327" s="1"/>
      <c r="D327" s="1"/>
      <c r="E327" s="1"/>
      <c r="F327" s="1"/>
      <c r="G327" s="1"/>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DD9AC4-DF17-F146-99CB-B761583513FA}">
  <dimension ref="A1:L131"/>
  <sheetViews>
    <sheetView workbookViewId="0">
      <selection activeCell="D90" sqref="D90"/>
    </sheetView>
  </sheetViews>
  <sheetFormatPr baseColWidth="10" defaultRowHeight="16" x14ac:dyDescent="0.2"/>
  <sheetData>
    <row r="1" spans="1:9" x14ac:dyDescent="0.2">
      <c r="A1" s="2" t="s">
        <v>450</v>
      </c>
    </row>
    <row r="3" spans="1:9" x14ac:dyDescent="0.2">
      <c r="A3" t="s">
        <v>451</v>
      </c>
    </row>
    <row r="4" spans="1:9" x14ac:dyDescent="0.2">
      <c r="A4" s="1"/>
      <c r="B4" s="1"/>
      <c r="C4" s="1"/>
      <c r="D4" s="1"/>
      <c r="E4" s="1"/>
      <c r="F4" s="1"/>
      <c r="G4" s="1"/>
      <c r="H4" s="1"/>
      <c r="I4" s="1"/>
    </row>
    <row r="5" spans="1:9" x14ac:dyDescent="0.2">
      <c r="A5" s="1" t="s">
        <v>452</v>
      </c>
      <c r="B5" s="1" t="s">
        <v>453</v>
      </c>
      <c r="C5" s="1"/>
      <c r="D5" s="1"/>
      <c r="E5" s="1"/>
      <c r="F5" s="8">
        <v>0</v>
      </c>
      <c r="G5" s="1"/>
      <c r="H5" s="1"/>
      <c r="I5" s="1"/>
    </row>
    <row r="6" spans="1:9" x14ac:dyDescent="0.2">
      <c r="A6" s="1" t="s">
        <v>454</v>
      </c>
      <c r="B6" s="1" t="s">
        <v>455</v>
      </c>
      <c r="C6" s="1"/>
      <c r="D6" s="1"/>
      <c r="E6" s="1"/>
      <c r="F6" s="8">
        <v>16.350999999999999</v>
      </c>
      <c r="G6" s="1"/>
      <c r="H6" s="1" t="s">
        <v>456</v>
      </c>
      <c r="I6" s="1" t="s">
        <v>457</v>
      </c>
    </row>
    <row r="7" spans="1:9" x14ac:dyDescent="0.2">
      <c r="A7" s="1" t="s">
        <v>458</v>
      </c>
      <c r="B7" s="1" t="s">
        <v>459</v>
      </c>
      <c r="C7" s="1"/>
      <c r="D7" s="1"/>
      <c r="E7" s="1"/>
      <c r="F7" s="1">
        <v>0</v>
      </c>
      <c r="G7" s="1"/>
      <c r="H7" s="1">
        <v>0</v>
      </c>
      <c r="I7" s="1">
        <v>0</v>
      </c>
    </row>
    <row r="8" spans="1:9" x14ac:dyDescent="0.2">
      <c r="A8" s="1" t="s">
        <v>460</v>
      </c>
      <c r="B8" s="1" t="s">
        <v>461</v>
      </c>
      <c r="C8" s="1"/>
      <c r="D8" s="1"/>
      <c r="E8" s="1"/>
      <c r="F8" s="1">
        <v>69.826999999999998</v>
      </c>
      <c r="G8" s="1"/>
      <c r="H8" s="1">
        <v>16.350999999999999</v>
      </c>
      <c r="I8" s="1">
        <v>69.826999999999998</v>
      </c>
    </row>
    <row r="9" spans="1:9" x14ac:dyDescent="0.2">
      <c r="A9" s="1" t="s">
        <v>462</v>
      </c>
      <c r="B9" s="1" t="s">
        <v>463</v>
      </c>
      <c r="C9" s="1"/>
      <c r="D9" s="1"/>
      <c r="E9" s="1"/>
      <c r="F9" s="8">
        <v>69.155000000000001</v>
      </c>
      <c r="G9" s="1"/>
      <c r="H9" s="1">
        <v>69.155000000000001</v>
      </c>
      <c r="I9" s="1">
        <v>0</v>
      </c>
    </row>
    <row r="10" spans="1:9" x14ac:dyDescent="0.2">
      <c r="A10" s="1" t="s">
        <v>464</v>
      </c>
      <c r="B10" s="1" t="s">
        <v>465</v>
      </c>
      <c r="C10" s="1"/>
      <c r="D10" s="1"/>
      <c r="E10" s="1"/>
      <c r="F10" s="8">
        <v>93.313000000000002</v>
      </c>
      <c r="G10" s="1"/>
      <c r="H10" s="1">
        <v>93.313000000000002</v>
      </c>
      <c r="I10" s="1">
        <v>0</v>
      </c>
    </row>
    <row r="11" spans="1:9" x14ac:dyDescent="0.2">
      <c r="A11" s="1" t="s">
        <v>466</v>
      </c>
      <c r="B11" s="1" t="s">
        <v>467</v>
      </c>
      <c r="C11" s="1"/>
      <c r="D11" s="1"/>
      <c r="E11" s="1"/>
      <c r="F11" s="1">
        <v>0</v>
      </c>
      <c r="G11" s="1"/>
      <c r="H11" s="1">
        <v>0</v>
      </c>
      <c r="I11" s="1">
        <v>34.996000000000002</v>
      </c>
    </row>
    <row r="12" spans="1:9" x14ac:dyDescent="0.2">
      <c r="A12" s="1" t="s">
        <v>468</v>
      </c>
      <c r="B12" s="1" t="s">
        <v>469</v>
      </c>
      <c r="C12" s="1"/>
      <c r="D12" s="1"/>
      <c r="E12" s="1"/>
      <c r="F12" s="1">
        <v>0</v>
      </c>
      <c r="G12" s="1"/>
      <c r="H12" s="1">
        <v>0</v>
      </c>
      <c r="I12" s="1">
        <v>50.523000000000003</v>
      </c>
    </row>
    <row r="13" spans="1:9" x14ac:dyDescent="0.2">
      <c r="A13" s="1" t="s">
        <v>470</v>
      </c>
      <c r="B13" s="1" t="s">
        <v>471</v>
      </c>
      <c r="C13" s="1"/>
      <c r="D13" s="1"/>
      <c r="E13" s="1"/>
      <c r="F13" s="1">
        <v>34.996000000000002</v>
      </c>
      <c r="G13" s="1"/>
      <c r="H13" s="1">
        <v>47.353999999999999</v>
      </c>
      <c r="I13" s="1">
        <v>0</v>
      </c>
    </row>
    <row r="14" spans="1:9" x14ac:dyDescent="0.2">
      <c r="A14" s="1" t="s">
        <v>472</v>
      </c>
      <c r="B14" s="1" t="s">
        <v>473</v>
      </c>
      <c r="C14" s="1"/>
      <c r="D14" s="1"/>
      <c r="E14" s="1"/>
      <c r="F14" s="8">
        <v>0</v>
      </c>
      <c r="G14" s="1"/>
      <c r="H14" s="1">
        <v>63.412999999999997</v>
      </c>
      <c r="I14" s="1">
        <v>0</v>
      </c>
    </row>
    <row r="15" spans="1:9" x14ac:dyDescent="0.2">
      <c r="A15" s="1" t="s">
        <v>474</v>
      </c>
      <c r="B15" s="1" t="s">
        <v>475</v>
      </c>
      <c r="C15" s="1"/>
      <c r="D15" s="1"/>
      <c r="E15" s="1"/>
      <c r="F15" s="8">
        <v>0</v>
      </c>
      <c r="G15" s="1"/>
      <c r="H15" s="1">
        <v>39.634999999999998</v>
      </c>
      <c r="I15" s="1">
        <v>0</v>
      </c>
    </row>
    <row r="16" spans="1:9" x14ac:dyDescent="0.2">
      <c r="A16" s="1" t="s">
        <v>476</v>
      </c>
      <c r="B16" s="1" t="s">
        <v>477</v>
      </c>
      <c r="C16" s="1"/>
      <c r="D16" s="1"/>
      <c r="E16" s="1"/>
      <c r="F16" s="1">
        <v>50.523000000000003</v>
      </c>
      <c r="G16" s="1"/>
      <c r="H16" s="1">
        <v>65.757999999999996</v>
      </c>
      <c r="I16" s="1">
        <v>0</v>
      </c>
    </row>
    <row r="17" spans="1:9" x14ac:dyDescent="0.2">
      <c r="A17" s="1" t="s">
        <v>478</v>
      </c>
      <c r="B17" s="1" t="s">
        <v>479</v>
      </c>
      <c r="C17" s="1"/>
      <c r="D17" s="1"/>
      <c r="E17" s="1"/>
      <c r="F17" s="8">
        <v>47.353999999999999</v>
      </c>
      <c r="G17" s="1"/>
      <c r="H17" s="1">
        <v>153.697</v>
      </c>
      <c r="I17" s="1">
        <v>0</v>
      </c>
    </row>
    <row r="18" spans="1:9" x14ac:dyDescent="0.2">
      <c r="A18" s="1" t="s">
        <v>480</v>
      </c>
      <c r="B18" s="1" t="s">
        <v>481</v>
      </c>
      <c r="C18" s="1"/>
      <c r="D18" s="1"/>
      <c r="E18" s="1"/>
      <c r="F18" s="8">
        <v>63.412999999999997</v>
      </c>
      <c r="G18" s="1"/>
      <c r="H18" s="1">
        <v>43.716000000000001</v>
      </c>
      <c r="I18" s="1">
        <v>0</v>
      </c>
    </row>
    <row r="19" spans="1:9" x14ac:dyDescent="0.2">
      <c r="A19" s="1" t="s">
        <v>482</v>
      </c>
      <c r="B19" s="1" t="s">
        <v>483</v>
      </c>
      <c r="C19" s="1"/>
      <c r="D19" s="1"/>
      <c r="E19" s="1"/>
      <c r="F19" s="8">
        <v>39.634999999999998</v>
      </c>
      <c r="G19" s="1"/>
      <c r="H19" s="1">
        <v>133.65799999999999</v>
      </c>
      <c r="I19" s="1">
        <v>42.563000000000002</v>
      </c>
    </row>
    <row r="20" spans="1:9" x14ac:dyDescent="0.2">
      <c r="A20" s="1" t="s">
        <v>484</v>
      </c>
      <c r="B20" s="1" t="s">
        <v>485</v>
      </c>
      <c r="C20" s="1"/>
      <c r="D20" s="1"/>
      <c r="E20" s="1"/>
      <c r="F20" s="1">
        <v>0</v>
      </c>
      <c r="G20" s="1"/>
      <c r="H20" s="1">
        <v>22.853000000000002</v>
      </c>
      <c r="I20" s="1">
        <v>0</v>
      </c>
    </row>
    <row r="21" spans="1:9" x14ac:dyDescent="0.2">
      <c r="A21" s="1" t="s">
        <v>486</v>
      </c>
      <c r="B21" s="1" t="s">
        <v>487</v>
      </c>
      <c r="C21" s="1"/>
      <c r="D21" s="1"/>
      <c r="E21" s="1"/>
      <c r="F21" s="8">
        <v>65.757999999999996</v>
      </c>
      <c r="G21" s="1"/>
      <c r="H21" s="1">
        <v>0</v>
      </c>
      <c r="I21" s="1">
        <v>0</v>
      </c>
    </row>
    <row r="22" spans="1:9" x14ac:dyDescent="0.2">
      <c r="A22" s="1" t="s">
        <v>488</v>
      </c>
      <c r="B22" s="1" t="s">
        <v>489</v>
      </c>
      <c r="C22" s="1"/>
      <c r="D22" s="1"/>
      <c r="E22" s="1"/>
      <c r="F22" s="1">
        <v>0</v>
      </c>
      <c r="G22" s="1"/>
      <c r="H22" s="1">
        <v>0</v>
      </c>
      <c r="I22" s="1">
        <v>45.515999999999998</v>
      </c>
    </row>
    <row r="23" spans="1:9" x14ac:dyDescent="0.2">
      <c r="A23" s="1" t="s">
        <v>490</v>
      </c>
      <c r="B23" s="1" t="s">
        <v>491</v>
      </c>
      <c r="C23" s="1"/>
      <c r="D23" s="1"/>
      <c r="E23" s="1"/>
      <c r="F23" s="8">
        <v>153.697</v>
      </c>
      <c r="G23" s="1"/>
      <c r="H23" s="1">
        <v>56.238999999999997</v>
      </c>
      <c r="I23" s="1">
        <v>0</v>
      </c>
    </row>
    <row r="24" spans="1:9" x14ac:dyDescent="0.2">
      <c r="A24" s="1" t="s">
        <v>492</v>
      </c>
      <c r="B24" s="1" t="s">
        <v>493</v>
      </c>
      <c r="C24" s="1"/>
      <c r="D24" s="1"/>
      <c r="E24" s="1"/>
      <c r="F24" s="8">
        <v>43.716000000000001</v>
      </c>
      <c r="G24" s="1"/>
      <c r="H24" s="1">
        <v>0</v>
      </c>
      <c r="I24" s="1">
        <v>127.929</v>
      </c>
    </row>
    <row r="25" spans="1:9" x14ac:dyDescent="0.2">
      <c r="A25" s="1" t="s">
        <v>494</v>
      </c>
      <c r="B25" s="1" t="s">
        <v>495</v>
      </c>
      <c r="C25" s="1"/>
      <c r="D25" s="1"/>
      <c r="E25" s="1"/>
      <c r="F25" s="1">
        <v>0</v>
      </c>
      <c r="G25" s="1"/>
      <c r="H25" s="1">
        <v>37.746000000000002</v>
      </c>
      <c r="I25" s="1">
        <v>0</v>
      </c>
    </row>
    <row r="26" spans="1:9" x14ac:dyDescent="0.2">
      <c r="A26" s="1" t="s">
        <v>496</v>
      </c>
      <c r="B26" s="1" t="s">
        <v>497</v>
      </c>
      <c r="C26" s="1"/>
      <c r="D26" s="1"/>
      <c r="E26" s="1"/>
      <c r="F26" s="1">
        <v>0</v>
      </c>
      <c r="G26" s="1"/>
      <c r="H26" s="1">
        <v>41.27</v>
      </c>
      <c r="I26" s="1">
        <v>0</v>
      </c>
    </row>
    <row r="27" spans="1:9" x14ac:dyDescent="0.2">
      <c r="A27" s="1" t="s">
        <v>498</v>
      </c>
      <c r="B27" s="1" t="s">
        <v>499</v>
      </c>
      <c r="C27" s="1"/>
      <c r="D27" s="1"/>
      <c r="E27" s="1"/>
      <c r="F27" s="8">
        <v>133.65799999999999</v>
      </c>
      <c r="G27" s="1"/>
      <c r="H27" s="1"/>
      <c r="I27" s="1"/>
    </row>
    <row r="28" spans="1:9" x14ac:dyDescent="0.2">
      <c r="A28" s="1" t="s">
        <v>500</v>
      </c>
      <c r="B28" s="1" t="s">
        <v>501</v>
      </c>
      <c r="C28" s="1"/>
      <c r="D28" s="1"/>
      <c r="E28" s="1"/>
      <c r="F28" s="8">
        <v>22.853000000000002</v>
      </c>
      <c r="G28" s="1"/>
      <c r="H28" s="1"/>
      <c r="I28" s="1"/>
    </row>
    <row r="29" spans="1:9" x14ac:dyDescent="0.2">
      <c r="A29" s="1" t="s">
        <v>502</v>
      </c>
      <c r="B29" s="1" t="s">
        <v>503</v>
      </c>
      <c r="C29" s="1"/>
      <c r="D29" s="1"/>
      <c r="E29" s="1"/>
      <c r="F29" s="1">
        <v>0</v>
      </c>
      <c r="G29" s="1"/>
      <c r="H29" s="1" t="s">
        <v>504</v>
      </c>
      <c r="I29" s="1"/>
    </row>
    <row r="30" spans="1:9" x14ac:dyDescent="0.2">
      <c r="A30" s="1" t="s">
        <v>505</v>
      </c>
      <c r="B30" s="1" t="s">
        <v>506</v>
      </c>
      <c r="C30" s="1"/>
      <c r="D30" s="1"/>
      <c r="E30" s="1"/>
      <c r="F30" s="1">
        <v>0</v>
      </c>
      <c r="G30" s="1"/>
      <c r="H30" s="1">
        <v>0.7</v>
      </c>
      <c r="I30" s="1">
        <v>0.3</v>
      </c>
    </row>
    <row r="31" spans="1:9" x14ac:dyDescent="0.2">
      <c r="A31" s="1" t="s">
        <v>507</v>
      </c>
      <c r="B31" s="1" t="s">
        <v>508</v>
      </c>
      <c r="C31" s="1"/>
      <c r="D31" s="1"/>
      <c r="E31" s="1"/>
      <c r="F31" s="1">
        <v>42.563000000000002</v>
      </c>
      <c r="G31" s="1"/>
      <c r="H31" s="1"/>
      <c r="I31" s="1"/>
    </row>
    <row r="32" spans="1:9" x14ac:dyDescent="0.2">
      <c r="A32" s="1" t="s">
        <v>509</v>
      </c>
      <c r="B32" s="1" t="s">
        <v>510</v>
      </c>
      <c r="C32" s="1"/>
      <c r="D32" s="1"/>
      <c r="E32" s="1"/>
      <c r="F32" s="1">
        <v>0</v>
      </c>
      <c r="G32" s="1"/>
      <c r="H32" s="1"/>
      <c r="I32" s="1"/>
    </row>
    <row r="33" spans="1:9" x14ac:dyDescent="0.2">
      <c r="A33" s="1" t="s">
        <v>511</v>
      </c>
      <c r="B33" s="1" t="s">
        <v>512</v>
      </c>
      <c r="C33" s="1"/>
      <c r="D33" s="1"/>
      <c r="E33" s="1"/>
      <c r="F33" s="1">
        <v>0</v>
      </c>
      <c r="G33" s="1"/>
      <c r="H33" s="1"/>
      <c r="I33" s="1"/>
    </row>
    <row r="34" spans="1:9" x14ac:dyDescent="0.2">
      <c r="A34" s="1" t="s">
        <v>513</v>
      </c>
      <c r="B34" s="1" t="s">
        <v>514</v>
      </c>
      <c r="C34" s="1"/>
      <c r="D34" s="1"/>
      <c r="E34" s="1"/>
      <c r="F34" s="1">
        <v>45.515999999999998</v>
      </c>
      <c r="G34" s="1"/>
      <c r="H34" s="1"/>
      <c r="I34" s="1"/>
    </row>
    <row r="35" spans="1:9" x14ac:dyDescent="0.2">
      <c r="A35" s="1" t="s">
        <v>515</v>
      </c>
      <c r="B35" s="1" t="s">
        <v>516</v>
      </c>
      <c r="C35" s="1"/>
      <c r="D35" s="1"/>
      <c r="E35" s="1"/>
      <c r="F35" s="8">
        <v>0</v>
      </c>
      <c r="G35" s="1"/>
      <c r="H35" s="1"/>
      <c r="I35" s="1"/>
    </row>
    <row r="36" spans="1:9" x14ac:dyDescent="0.2">
      <c r="A36" s="1" t="s">
        <v>517</v>
      </c>
      <c r="B36" s="1" t="s">
        <v>518</v>
      </c>
      <c r="C36" s="1"/>
      <c r="D36" s="1"/>
      <c r="E36" s="1"/>
      <c r="F36" s="1">
        <v>0</v>
      </c>
      <c r="G36" s="1"/>
      <c r="H36" s="1"/>
      <c r="I36" s="1"/>
    </row>
    <row r="37" spans="1:9" x14ac:dyDescent="0.2">
      <c r="A37" s="1" t="s">
        <v>519</v>
      </c>
      <c r="B37" s="1" t="s">
        <v>520</v>
      </c>
      <c r="C37" s="1"/>
      <c r="D37" s="1"/>
      <c r="E37" s="1"/>
      <c r="F37" s="8">
        <v>0</v>
      </c>
      <c r="G37" s="1"/>
      <c r="H37" s="1"/>
      <c r="I37" s="1"/>
    </row>
    <row r="38" spans="1:9" x14ac:dyDescent="0.2">
      <c r="A38" s="1" t="s">
        <v>521</v>
      </c>
      <c r="B38" s="1" t="s">
        <v>522</v>
      </c>
      <c r="C38" s="1"/>
      <c r="D38" s="1"/>
      <c r="E38" s="1"/>
      <c r="F38" s="1">
        <v>127.929</v>
      </c>
      <c r="G38" s="1"/>
      <c r="H38" s="1"/>
      <c r="I38" s="1"/>
    </row>
    <row r="39" spans="1:9" x14ac:dyDescent="0.2">
      <c r="A39" s="1" t="s">
        <v>523</v>
      </c>
      <c r="B39" s="1" t="s">
        <v>524</v>
      </c>
      <c r="C39" s="1"/>
      <c r="D39" s="1"/>
      <c r="E39" s="1"/>
      <c r="F39" s="8">
        <v>56.238999999999997</v>
      </c>
      <c r="G39" s="1"/>
      <c r="H39" s="1"/>
      <c r="I39" s="1"/>
    </row>
    <row r="40" spans="1:9" x14ac:dyDescent="0.2">
      <c r="A40" s="1" t="s">
        <v>525</v>
      </c>
      <c r="B40" s="1" t="s">
        <v>526</v>
      </c>
      <c r="C40" s="1"/>
      <c r="D40" s="1"/>
      <c r="E40" s="1"/>
      <c r="F40" s="8">
        <v>0</v>
      </c>
      <c r="G40" s="1"/>
      <c r="H40" s="1"/>
      <c r="I40" s="1"/>
    </row>
    <row r="41" spans="1:9" x14ac:dyDescent="0.2">
      <c r="A41" s="1" t="s">
        <v>527</v>
      </c>
      <c r="B41" s="1" t="s">
        <v>528</v>
      </c>
      <c r="C41" s="1"/>
      <c r="D41" s="1"/>
      <c r="E41" s="1"/>
      <c r="F41" s="8">
        <v>37.746000000000002</v>
      </c>
      <c r="G41" s="1"/>
      <c r="H41" s="1"/>
      <c r="I41" s="1"/>
    </row>
    <row r="42" spans="1:9" x14ac:dyDescent="0.2">
      <c r="A42" s="1" t="s">
        <v>529</v>
      </c>
      <c r="B42" s="1" t="s">
        <v>530</v>
      </c>
      <c r="C42" s="1"/>
      <c r="D42" s="1"/>
      <c r="E42" s="1"/>
      <c r="F42" s="1">
        <v>0</v>
      </c>
      <c r="G42" s="1"/>
      <c r="H42" s="1"/>
      <c r="I42" s="1"/>
    </row>
    <row r="43" spans="1:9" x14ac:dyDescent="0.2">
      <c r="A43" s="1" t="s">
        <v>531</v>
      </c>
      <c r="B43" s="1" t="s">
        <v>532</v>
      </c>
      <c r="C43" s="1"/>
      <c r="D43" s="1"/>
      <c r="E43" s="1"/>
      <c r="F43" s="1">
        <v>0</v>
      </c>
      <c r="G43" s="1"/>
      <c r="H43" s="1"/>
      <c r="I43" s="1"/>
    </row>
    <row r="44" spans="1:9" x14ac:dyDescent="0.2">
      <c r="A44" s="1" t="s">
        <v>533</v>
      </c>
      <c r="B44" s="1" t="s">
        <v>534</v>
      </c>
      <c r="C44" s="1"/>
      <c r="D44" s="1"/>
      <c r="E44" s="1"/>
      <c r="F44" s="8">
        <v>41.27</v>
      </c>
      <c r="G44" s="1"/>
      <c r="H44" s="1"/>
      <c r="I44" s="1"/>
    </row>
    <row r="48" spans="1:9" x14ac:dyDescent="0.2">
      <c r="A48" t="s">
        <v>535</v>
      </c>
    </row>
    <row r="49" spans="1:12" x14ac:dyDescent="0.2">
      <c r="A49">
        <v>1</v>
      </c>
      <c r="B49" t="s">
        <v>536</v>
      </c>
      <c r="C49" s="9">
        <v>165.459</v>
      </c>
      <c r="D49" t="s">
        <v>537</v>
      </c>
      <c r="K49" t="s">
        <v>6</v>
      </c>
      <c r="L49" t="s">
        <v>538</v>
      </c>
    </row>
    <row r="50" spans="1:12" x14ac:dyDescent="0.2">
      <c r="A50">
        <v>2</v>
      </c>
      <c r="B50" t="s">
        <v>539</v>
      </c>
      <c r="C50" s="9">
        <v>106.242</v>
      </c>
      <c r="D50" t="s">
        <v>540</v>
      </c>
      <c r="K50">
        <v>165.459</v>
      </c>
      <c r="L50">
        <v>0</v>
      </c>
    </row>
    <row r="51" spans="1:12" x14ac:dyDescent="0.2">
      <c r="A51">
        <v>3</v>
      </c>
      <c r="B51" t="s">
        <v>541</v>
      </c>
      <c r="C51" s="9">
        <v>49.140999999999998</v>
      </c>
      <c r="D51" t="s">
        <v>542</v>
      </c>
      <c r="K51">
        <v>106.242</v>
      </c>
      <c r="L51">
        <v>0</v>
      </c>
    </row>
    <row r="52" spans="1:12" x14ac:dyDescent="0.2">
      <c r="A52">
        <v>4</v>
      </c>
      <c r="B52" t="s">
        <v>543</v>
      </c>
      <c r="C52" s="9">
        <v>47.341000000000001</v>
      </c>
      <c r="D52" t="s">
        <v>544</v>
      </c>
      <c r="K52">
        <v>49.140999999999998</v>
      </c>
      <c r="L52">
        <v>89.561999999999998</v>
      </c>
    </row>
    <row r="53" spans="1:12" x14ac:dyDescent="0.2">
      <c r="A53">
        <v>5</v>
      </c>
      <c r="B53" t="s">
        <v>545</v>
      </c>
      <c r="C53">
        <v>0</v>
      </c>
      <c r="D53" t="s">
        <v>546</v>
      </c>
      <c r="K53">
        <v>47.341000000000001</v>
      </c>
      <c r="L53">
        <v>0</v>
      </c>
    </row>
    <row r="54" spans="1:12" x14ac:dyDescent="0.2">
      <c r="A54">
        <v>6</v>
      </c>
      <c r="B54" t="s">
        <v>547</v>
      </c>
      <c r="C54" s="9">
        <v>35.628999999999998</v>
      </c>
      <c r="D54" t="s">
        <v>548</v>
      </c>
      <c r="K54">
        <v>35.628999999999998</v>
      </c>
      <c r="L54">
        <v>0</v>
      </c>
    </row>
    <row r="55" spans="1:12" x14ac:dyDescent="0.2">
      <c r="A55">
        <v>7</v>
      </c>
      <c r="B55" t="s">
        <v>549</v>
      </c>
      <c r="C55" s="9">
        <v>0</v>
      </c>
      <c r="D55" t="s">
        <v>550</v>
      </c>
      <c r="K55">
        <v>0</v>
      </c>
      <c r="L55">
        <v>0</v>
      </c>
    </row>
    <row r="56" spans="1:12" x14ac:dyDescent="0.2">
      <c r="A56">
        <v>8</v>
      </c>
      <c r="B56" t="s">
        <v>551</v>
      </c>
      <c r="C56" s="9">
        <v>39.418999999999997</v>
      </c>
      <c r="D56" t="s">
        <v>552</v>
      </c>
      <c r="K56">
        <v>39.418999999999997</v>
      </c>
      <c r="L56">
        <v>30.952000000000002</v>
      </c>
    </row>
    <row r="57" spans="1:12" x14ac:dyDescent="0.2">
      <c r="A57">
        <v>9</v>
      </c>
      <c r="B57" t="s">
        <v>553</v>
      </c>
      <c r="C57" s="9">
        <v>117.13</v>
      </c>
      <c r="D57" t="s">
        <v>554</v>
      </c>
      <c r="K57">
        <v>117.13</v>
      </c>
      <c r="L57">
        <v>75.543000000000006</v>
      </c>
    </row>
    <row r="58" spans="1:12" x14ac:dyDescent="0.2">
      <c r="A58">
        <v>10</v>
      </c>
      <c r="B58" t="s">
        <v>555</v>
      </c>
      <c r="C58" s="9">
        <v>0</v>
      </c>
      <c r="D58" t="s">
        <v>556</v>
      </c>
      <c r="K58">
        <v>0</v>
      </c>
      <c r="L58">
        <v>0</v>
      </c>
    </row>
    <row r="59" spans="1:12" x14ac:dyDescent="0.2">
      <c r="A59">
        <v>11</v>
      </c>
      <c r="B59" t="s">
        <v>557</v>
      </c>
      <c r="C59">
        <v>0</v>
      </c>
      <c r="D59" t="s">
        <v>558</v>
      </c>
      <c r="K59">
        <v>116.699</v>
      </c>
      <c r="L59">
        <v>0</v>
      </c>
    </row>
    <row r="60" spans="1:12" x14ac:dyDescent="0.2">
      <c r="A60">
        <v>12</v>
      </c>
      <c r="B60" t="s">
        <v>559</v>
      </c>
      <c r="C60">
        <v>89.561999999999998</v>
      </c>
      <c r="D60" t="s">
        <v>560</v>
      </c>
      <c r="K60">
        <v>94.391000000000005</v>
      </c>
      <c r="L60">
        <v>0</v>
      </c>
    </row>
    <row r="61" spans="1:12" x14ac:dyDescent="0.2">
      <c r="A61">
        <v>13</v>
      </c>
      <c r="B61" t="s">
        <v>561</v>
      </c>
      <c r="C61">
        <v>0</v>
      </c>
      <c r="D61" t="s">
        <v>562</v>
      </c>
      <c r="K61">
        <v>66.061999999999998</v>
      </c>
      <c r="L61">
        <v>0</v>
      </c>
    </row>
    <row r="62" spans="1:12" x14ac:dyDescent="0.2">
      <c r="A62">
        <v>14</v>
      </c>
      <c r="B62" t="s">
        <v>563</v>
      </c>
      <c r="C62" s="9">
        <v>116.699</v>
      </c>
      <c r="D62" t="s">
        <v>564</v>
      </c>
      <c r="K62">
        <v>0</v>
      </c>
      <c r="L62">
        <v>21.75</v>
      </c>
    </row>
    <row r="63" spans="1:12" x14ac:dyDescent="0.2">
      <c r="A63">
        <v>15</v>
      </c>
      <c r="B63" t="s">
        <v>565</v>
      </c>
      <c r="C63">
        <v>0</v>
      </c>
      <c r="D63" t="s">
        <v>566</v>
      </c>
      <c r="K63">
        <v>0</v>
      </c>
      <c r="L63">
        <v>0</v>
      </c>
    </row>
    <row r="64" spans="1:12" x14ac:dyDescent="0.2">
      <c r="A64">
        <v>16</v>
      </c>
      <c r="B64" t="s">
        <v>567</v>
      </c>
      <c r="C64">
        <v>0</v>
      </c>
      <c r="D64" t="s">
        <v>568</v>
      </c>
      <c r="K64">
        <v>30.788</v>
      </c>
      <c r="L64">
        <v>0</v>
      </c>
    </row>
    <row r="65" spans="1:12" x14ac:dyDescent="0.2">
      <c r="A65">
        <v>17</v>
      </c>
      <c r="B65" t="s">
        <v>569</v>
      </c>
      <c r="C65" s="9">
        <v>94.391000000000005</v>
      </c>
      <c r="D65" t="s">
        <v>570</v>
      </c>
      <c r="K65">
        <v>33.652000000000001</v>
      </c>
      <c r="L65">
        <v>50.054000000000002</v>
      </c>
    </row>
    <row r="66" spans="1:12" x14ac:dyDescent="0.2">
      <c r="A66">
        <v>18</v>
      </c>
      <c r="B66" t="s">
        <v>571</v>
      </c>
      <c r="C66">
        <v>30.952000000000002</v>
      </c>
      <c r="D66" t="s">
        <v>572</v>
      </c>
      <c r="K66">
        <v>0</v>
      </c>
      <c r="L66">
        <v>74.897000000000006</v>
      </c>
    </row>
    <row r="67" spans="1:12" x14ac:dyDescent="0.2">
      <c r="A67">
        <v>19</v>
      </c>
      <c r="B67" t="s">
        <v>573</v>
      </c>
      <c r="C67">
        <v>75.543000000000006</v>
      </c>
      <c r="D67" t="s">
        <v>574</v>
      </c>
      <c r="K67">
        <v>28.353999999999999</v>
      </c>
      <c r="L67">
        <v>0</v>
      </c>
    </row>
    <row r="68" spans="1:12" x14ac:dyDescent="0.2">
      <c r="A68">
        <v>20</v>
      </c>
      <c r="B68" t="s">
        <v>575</v>
      </c>
      <c r="C68">
        <v>0</v>
      </c>
      <c r="D68" t="s">
        <v>576</v>
      </c>
      <c r="K68">
        <v>47.557000000000002</v>
      </c>
      <c r="L68">
        <v>0</v>
      </c>
    </row>
    <row r="69" spans="1:12" x14ac:dyDescent="0.2">
      <c r="A69">
        <v>21</v>
      </c>
      <c r="B69" t="s">
        <v>577</v>
      </c>
      <c r="C69">
        <v>0</v>
      </c>
      <c r="D69" t="s">
        <v>578</v>
      </c>
      <c r="K69">
        <v>122.998</v>
      </c>
      <c r="L69">
        <v>0</v>
      </c>
    </row>
    <row r="70" spans="1:12" x14ac:dyDescent="0.2">
      <c r="A70">
        <v>22</v>
      </c>
      <c r="B70" t="s">
        <v>579</v>
      </c>
      <c r="C70" s="9">
        <v>66.061999999999998</v>
      </c>
      <c r="D70" t="s">
        <v>580</v>
      </c>
    </row>
    <row r="71" spans="1:12" x14ac:dyDescent="0.2">
      <c r="A71">
        <v>23</v>
      </c>
      <c r="B71" t="s">
        <v>581</v>
      </c>
      <c r="C71">
        <v>0</v>
      </c>
      <c r="D71" t="s">
        <v>582</v>
      </c>
    </row>
    <row r="72" spans="1:12" x14ac:dyDescent="0.2">
      <c r="A72">
        <v>24</v>
      </c>
      <c r="B72" t="s">
        <v>583</v>
      </c>
      <c r="C72" s="9">
        <v>0</v>
      </c>
      <c r="D72" t="s">
        <v>584</v>
      </c>
    </row>
    <row r="73" spans="1:12" x14ac:dyDescent="0.2">
      <c r="A73">
        <v>25</v>
      </c>
      <c r="B73" t="s">
        <v>585</v>
      </c>
      <c r="C73" s="9">
        <v>0</v>
      </c>
      <c r="D73" t="s">
        <v>586</v>
      </c>
      <c r="K73" t="s">
        <v>587</v>
      </c>
    </row>
    <row r="74" spans="1:12" x14ac:dyDescent="0.2">
      <c r="A74">
        <v>26</v>
      </c>
      <c r="B74" t="s">
        <v>588</v>
      </c>
      <c r="C74">
        <v>0</v>
      </c>
      <c r="D74" t="s">
        <v>589</v>
      </c>
      <c r="K74">
        <f>15/20</f>
        <v>0.75</v>
      </c>
      <c r="L74">
        <f>6/20</f>
        <v>0.3</v>
      </c>
    </row>
    <row r="75" spans="1:12" x14ac:dyDescent="0.2">
      <c r="A75">
        <v>27</v>
      </c>
      <c r="B75" t="s">
        <v>590</v>
      </c>
      <c r="C75">
        <v>21.75</v>
      </c>
      <c r="D75" t="s">
        <v>591</v>
      </c>
    </row>
    <row r="76" spans="1:12" x14ac:dyDescent="0.2">
      <c r="A76">
        <v>28</v>
      </c>
      <c r="B76" t="s">
        <v>592</v>
      </c>
      <c r="C76">
        <v>0</v>
      </c>
      <c r="D76" t="s">
        <v>593</v>
      </c>
    </row>
    <row r="77" spans="1:12" x14ac:dyDescent="0.2">
      <c r="A77">
        <v>29</v>
      </c>
      <c r="B77" t="s">
        <v>594</v>
      </c>
      <c r="C77" s="9">
        <v>30.788</v>
      </c>
      <c r="D77" t="s">
        <v>595</v>
      </c>
    </row>
    <row r="78" spans="1:12" x14ac:dyDescent="0.2">
      <c r="A78">
        <v>30</v>
      </c>
      <c r="B78" t="s">
        <v>596</v>
      </c>
      <c r="C78" s="9">
        <v>33.652000000000001</v>
      </c>
      <c r="D78" t="s">
        <v>597</v>
      </c>
    </row>
    <row r="79" spans="1:12" x14ac:dyDescent="0.2">
      <c r="A79">
        <v>31</v>
      </c>
      <c r="B79" t="s">
        <v>598</v>
      </c>
      <c r="C79" s="9">
        <v>0</v>
      </c>
      <c r="D79" t="s">
        <v>599</v>
      </c>
    </row>
    <row r="80" spans="1:12" x14ac:dyDescent="0.2">
      <c r="A80">
        <v>32</v>
      </c>
      <c r="B80" t="s">
        <v>600</v>
      </c>
      <c r="C80">
        <v>0</v>
      </c>
      <c r="D80" t="s">
        <v>601</v>
      </c>
    </row>
    <row r="81" spans="1:10" x14ac:dyDescent="0.2">
      <c r="A81">
        <v>33</v>
      </c>
      <c r="B81" t="s">
        <v>602</v>
      </c>
      <c r="C81">
        <v>50.054000000000002</v>
      </c>
      <c r="D81" t="s">
        <v>603</v>
      </c>
    </row>
    <row r="82" spans="1:10" x14ac:dyDescent="0.2">
      <c r="A82">
        <v>34</v>
      </c>
      <c r="B82" t="s">
        <v>604</v>
      </c>
      <c r="C82" s="9">
        <v>28.353999999999999</v>
      </c>
      <c r="D82" t="s">
        <v>605</v>
      </c>
    </row>
    <row r="83" spans="1:10" x14ac:dyDescent="0.2">
      <c r="A83">
        <v>35</v>
      </c>
      <c r="B83" t="s">
        <v>606</v>
      </c>
      <c r="C83">
        <v>74.897000000000006</v>
      </c>
      <c r="D83" t="s">
        <v>607</v>
      </c>
    </row>
    <row r="84" spans="1:10" x14ac:dyDescent="0.2">
      <c r="A84">
        <v>36</v>
      </c>
      <c r="B84" t="s">
        <v>608</v>
      </c>
      <c r="C84">
        <v>0</v>
      </c>
      <c r="D84" t="s">
        <v>609</v>
      </c>
    </row>
    <row r="85" spans="1:10" x14ac:dyDescent="0.2">
      <c r="A85">
        <v>37</v>
      </c>
      <c r="B85" t="s">
        <v>610</v>
      </c>
      <c r="C85">
        <v>0</v>
      </c>
      <c r="D85" t="s">
        <v>611</v>
      </c>
    </row>
    <row r="86" spans="1:10" x14ac:dyDescent="0.2">
      <c r="A86">
        <v>38</v>
      </c>
      <c r="B86" t="s">
        <v>612</v>
      </c>
      <c r="C86" s="9">
        <v>47.557000000000002</v>
      </c>
      <c r="D86" t="s">
        <v>613</v>
      </c>
    </row>
    <row r="87" spans="1:10" x14ac:dyDescent="0.2">
      <c r="A87">
        <v>39</v>
      </c>
      <c r="B87" t="s">
        <v>614</v>
      </c>
      <c r="C87" s="9">
        <v>122.998</v>
      </c>
      <c r="D87" t="s">
        <v>615</v>
      </c>
    </row>
    <row r="88" spans="1:10" x14ac:dyDescent="0.2">
      <c r="A88">
        <v>40</v>
      </c>
      <c r="B88" t="s">
        <v>616</v>
      </c>
      <c r="C88">
        <v>0</v>
      </c>
      <c r="D88" t="s">
        <v>617</v>
      </c>
    </row>
    <row r="91" spans="1:10" x14ac:dyDescent="0.2">
      <c r="A91" t="s">
        <v>618</v>
      </c>
    </row>
    <row r="92" spans="1:10" x14ac:dyDescent="0.2">
      <c r="A92" t="s">
        <v>619</v>
      </c>
      <c r="B92" s="9">
        <v>110.843</v>
      </c>
      <c r="C92" t="s">
        <v>620</v>
      </c>
      <c r="I92" t="s">
        <v>6</v>
      </c>
      <c r="J92" t="s">
        <v>621</v>
      </c>
    </row>
    <row r="93" spans="1:10" x14ac:dyDescent="0.2">
      <c r="A93" t="s">
        <v>622</v>
      </c>
      <c r="B93" s="9">
        <v>81.296999999999997</v>
      </c>
      <c r="C93" t="s">
        <v>623</v>
      </c>
      <c r="I93">
        <v>110.843</v>
      </c>
      <c r="J93">
        <v>0</v>
      </c>
    </row>
    <row r="94" spans="1:10" x14ac:dyDescent="0.2">
      <c r="A94" t="s">
        <v>624</v>
      </c>
      <c r="B94">
        <v>0</v>
      </c>
      <c r="C94" t="s">
        <v>625</v>
      </c>
      <c r="I94">
        <v>81.296999999999997</v>
      </c>
      <c r="J94">
        <v>0</v>
      </c>
    </row>
    <row r="95" spans="1:10" x14ac:dyDescent="0.2">
      <c r="A95" t="s">
        <v>626</v>
      </c>
      <c r="B95" s="9">
        <v>148.386</v>
      </c>
      <c r="C95" t="s">
        <v>627</v>
      </c>
      <c r="I95">
        <v>148.386</v>
      </c>
      <c r="J95">
        <v>13.385</v>
      </c>
    </row>
    <row r="96" spans="1:10" x14ac:dyDescent="0.2">
      <c r="A96" t="s">
        <v>628</v>
      </c>
      <c r="B96" s="9">
        <v>0</v>
      </c>
      <c r="C96" t="s">
        <v>629</v>
      </c>
      <c r="I96">
        <v>0</v>
      </c>
      <c r="J96">
        <v>0</v>
      </c>
    </row>
    <row r="97" spans="1:10" x14ac:dyDescent="0.2">
      <c r="A97" t="s">
        <v>630</v>
      </c>
      <c r="B97" s="9">
        <v>46.098999999999997</v>
      </c>
      <c r="C97" t="s">
        <v>631</v>
      </c>
      <c r="I97">
        <v>46.098999999999997</v>
      </c>
      <c r="J97">
        <v>0</v>
      </c>
    </row>
    <row r="98" spans="1:10" x14ac:dyDescent="0.2">
      <c r="A98" t="s">
        <v>632</v>
      </c>
      <c r="B98" s="9">
        <v>20.952000000000002</v>
      </c>
      <c r="C98" t="s">
        <v>633</v>
      </c>
      <c r="I98">
        <v>20.952000000000002</v>
      </c>
      <c r="J98">
        <v>0</v>
      </c>
    </row>
    <row r="99" spans="1:10" x14ac:dyDescent="0.2">
      <c r="A99" t="s">
        <v>634</v>
      </c>
      <c r="B99">
        <v>0</v>
      </c>
      <c r="C99" t="s">
        <v>635</v>
      </c>
      <c r="I99">
        <v>160.65600000000001</v>
      </c>
      <c r="J99">
        <v>0</v>
      </c>
    </row>
    <row r="100" spans="1:10" x14ac:dyDescent="0.2">
      <c r="A100" t="s">
        <v>636</v>
      </c>
      <c r="B100" s="9">
        <v>160.65600000000001</v>
      </c>
      <c r="C100" t="s">
        <v>637</v>
      </c>
      <c r="I100">
        <v>339.06900000000002</v>
      </c>
      <c r="J100">
        <v>0</v>
      </c>
    </row>
    <row r="101" spans="1:10" x14ac:dyDescent="0.2">
      <c r="A101" t="s">
        <v>638</v>
      </c>
      <c r="B101" s="9">
        <v>339.06900000000002</v>
      </c>
      <c r="C101" t="s">
        <v>639</v>
      </c>
      <c r="I101">
        <v>64.147999999999996</v>
      </c>
      <c r="J101">
        <v>0</v>
      </c>
    </row>
    <row r="102" spans="1:10" x14ac:dyDescent="0.2">
      <c r="A102" t="s">
        <v>640</v>
      </c>
      <c r="B102" s="9">
        <v>64.147999999999996</v>
      </c>
      <c r="C102" t="s">
        <v>641</v>
      </c>
      <c r="I102">
        <v>35.414000000000001</v>
      </c>
      <c r="J102">
        <v>0</v>
      </c>
    </row>
    <row r="103" spans="1:10" x14ac:dyDescent="0.2">
      <c r="A103" t="s">
        <v>642</v>
      </c>
      <c r="B103" s="9">
        <v>35.414000000000001</v>
      </c>
      <c r="C103" t="s">
        <v>643</v>
      </c>
      <c r="I103">
        <v>86.013000000000005</v>
      </c>
      <c r="J103">
        <v>0</v>
      </c>
    </row>
    <row r="104" spans="1:10" x14ac:dyDescent="0.2">
      <c r="A104" t="s">
        <v>644</v>
      </c>
      <c r="B104">
        <v>13.385</v>
      </c>
      <c r="C104" t="s">
        <v>645</v>
      </c>
      <c r="I104">
        <v>0</v>
      </c>
      <c r="J104">
        <v>18.163</v>
      </c>
    </row>
    <row r="105" spans="1:10" x14ac:dyDescent="0.2">
      <c r="A105" t="s">
        <v>646</v>
      </c>
      <c r="B105" s="9">
        <v>86.013000000000005</v>
      </c>
      <c r="C105" t="s">
        <v>647</v>
      </c>
      <c r="I105">
        <v>0</v>
      </c>
      <c r="J105">
        <v>0</v>
      </c>
    </row>
    <row r="106" spans="1:10" x14ac:dyDescent="0.2">
      <c r="A106" t="s">
        <v>648</v>
      </c>
      <c r="B106">
        <v>0</v>
      </c>
      <c r="C106" t="s">
        <v>649</v>
      </c>
      <c r="I106">
        <v>125.863</v>
      </c>
      <c r="J106">
        <v>0</v>
      </c>
    </row>
    <row r="107" spans="1:10" x14ac:dyDescent="0.2">
      <c r="A107" t="s">
        <v>650</v>
      </c>
      <c r="B107">
        <v>0</v>
      </c>
      <c r="C107" t="s">
        <v>651</v>
      </c>
      <c r="I107">
        <v>104.696</v>
      </c>
      <c r="J107">
        <v>0</v>
      </c>
    </row>
    <row r="108" spans="1:10" x14ac:dyDescent="0.2">
      <c r="A108" t="s">
        <v>652</v>
      </c>
      <c r="B108" s="9">
        <v>0</v>
      </c>
      <c r="C108" t="s">
        <v>653</v>
      </c>
      <c r="I108">
        <v>104.92400000000001</v>
      </c>
      <c r="J108">
        <v>60.281999999999996</v>
      </c>
    </row>
    <row r="109" spans="1:10" x14ac:dyDescent="0.2">
      <c r="A109" t="s">
        <v>654</v>
      </c>
      <c r="B109">
        <v>0</v>
      </c>
      <c r="C109" t="s">
        <v>655</v>
      </c>
      <c r="I109">
        <v>161.08699999999999</v>
      </c>
      <c r="J109">
        <v>260.40800000000002</v>
      </c>
    </row>
    <row r="110" spans="1:10" x14ac:dyDescent="0.2">
      <c r="A110" t="s">
        <v>656</v>
      </c>
      <c r="B110" s="9">
        <v>0</v>
      </c>
      <c r="C110" t="s">
        <v>657</v>
      </c>
      <c r="I110">
        <v>124.684</v>
      </c>
      <c r="J110">
        <v>0</v>
      </c>
    </row>
    <row r="111" spans="1:10" x14ac:dyDescent="0.2">
      <c r="A111" t="s">
        <v>658</v>
      </c>
      <c r="B111">
        <v>0</v>
      </c>
      <c r="C111" t="s">
        <v>659</v>
      </c>
      <c r="I111">
        <v>61.143999999999998</v>
      </c>
      <c r="J111">
        <v>0</v>
      </c>
    </row>
    <row r="112" spans="1:10" x14ac:dyDescent="0.2">
      <c r="A112" t="s">
        <v>660</v>
      </c>
      <c r="B112" s="9">
        <v>125.863</v>
      </c>
      <c r="C112" t="s">
        <v>661</v>
      </c>
      <c r="I112">
        <v>0</v>
      </c>
      <c r="J112">
        <v>42.411000000000001</v>
      </c>
    </row>
    <row r="113" spans="1:10" x14ac:dyDescent="0.2">
      <c r="A113" t="s">
        <v>662</v>
      </c>
      <c r="B113">
        <v>0</v>
      </c>
      <c r="C113" t="s">
        <v>663</v>
      </c>
    </row>
    <row r="114" spans="1:10" x14ac:dyDescent="0.2">
      <c r="A114" t="s">
        <v>664</v>
      </c>
      <c r="B114" s="9">
        <v>104.696</v>
      </c>
      <c r="C114" t="s">
        <v>665</v>
      </c>
    </row>
    <row r="115" spans="1:10" x14ac:dyDescent="0.2">
      <c r="A115" t="s">
        <v>666</v>
      </c>
      <c r="B115" s="9">
        <v>104.92400000000001</v>
      </c>
      <c r="C115" t="s">
        <v>667</v>
      </c>
    </row>
    <row r="116" spans="1:10" x14ac:dyDescent="0.2">
      <c r="A116" t="s">
        <v>668</v>
      </c>
      <c r="B116">
        <v>0</v>
      </c>
      <c r="C116" t="s">
        <v>669</v>
      </c>
      <c r="I116" t="s">
        <v>670</v>
      </c>
    </row>
    <row r="117" spans="1:10" x14ac:dyDescent="0.2">
      <c r="A117" t="s">
        <v>671</v>
      </c>
      <c r="B117">
        <v>0</v>
      </c>
      <c r="C117" t="s">
        <v>672</v>
      </c>
    </row>
    <row r="118" spans="1:10" x14ac:dyDescent="0.2">
      <c r="A118" t="s">
        <v>673</v>
      </c>
      <c r="B118">
        <v>0</v>
      </c>
      <c r="C118" t="s">
        <v>674</v>
      </c>
      <c r="I118">
        <f>16/20</f>
        <v>0.8</v>
      </c>
      <c r="J118">
        <f>5/20</f>
        <v>0.25</v>
      </c>
    </row>
    <row r="119" spans="1:10" x14ac:dyDescent="0.2">
      <c r="A119" t="s">
        <v>675</v>
      </c>
      <c r="B119">
        <v>18.163</v>
      </c>
      <c r="C119" t="s">
        <v>676</v>
      </c>
    </row>
    <row r="120" spans="1:10" x14ac:dyDescent="0.2">
      <c r="A120" t="s">
        <v>677</v>
      </c>
      <c r="B120">
        <v>0</v>
      </c>
      <c r="C120" t="s">
        <v>678</v>
      </c>
    </row>
    <row r="121" spans="1:10" x14ac:dyDescent="0.2">
      <c r="A121" t="s">
        <v>679</v>
      </c>
      <c r="B121">
        <v>0</v>
      </c>
      <c r="C121" t="s">
        <v>680</v>
      </c>
    </row>
    <row r="122" spans="1:10" x14ac:dyDescent="0.2">
      <c r="A122" t="s">
        <v>592</v>
      </c>
      <c r="B122">
        <v>0</v>
      </c>
      <c r="C122" t="s">
        <v>681</v>
      </c>
    </row>
    <row r="123" spans="1:10" x14ac:dyDescent="0.2">
      <c r="A123" t="s">
        <v>682</v>
      </c>
      <c r="B123">
        <v>60.281999999999996</v>
      </c>
      <c r="C123" t="s">
        <v>683</v>
      </c>
    </row>
    <row r="124" spans="1:10" x14ac:dyDescent="0.2">
      <c r="A124" t="s">
        <v>684</v>
      </c>
      <c r="B124">
        <v>260.40800000000002</v>
      </c>
      <c r="C124" t="s">
        <v>685</v>
      </c>
    </row>
    <row r="125" spans="1:10" x14ac:dyDescent="0.2">
      <c r="A125" t="s">
        <v>596</v>
      </c>
      <c r="B125" s="9">
        <v>161.08699999999999</v>
      </c>
      <c r="C125" t="s">
        <v>686</v>
      </c>
    </row>
    <row r="126" spans="1:10" x14ac:dyDescent="0.2">
      <c r="A126" t="s">
        <v>687</v>
      </c>
      <c r="B126" s="9">
        <v>124.684</v>
      </c>
      <c r="C126" t="s">
        <v>688</v>
      </c>
    </row>
    <row r="127" spans="1:10" x14ac:dyDescent="0.2">
      <c r="A127" t="s">
        <v>689</v>
      </c>
      <c r="B127" s="9">
        <v>61.143999999999998</v>
      </c>
      <c r="C127" t="s">
        <v>690</v>
      </c>
    </row>
    <row r="128" spans="1:10" x14ac:dyDescent="0.2">
      <c r="A128" t="s">
        <v>691</v>
      </c>
      <c r="B128" s="9">
        <v>0</v>
      </c>
      <c r="C128" t="s">
        <v>692</v>
      </c>
    </row>
    <row r="129" spans="1:3" x14ac:dyDescent="0.2">
      <c r="A129" t="s">
        <v>610</v>
      </c>
      <c r="B129">
        <v>0</v>
      </c>
      <c r="C129" t="s">
        <v>693</v>
      </c>
    </row>
    <row r="130" spans="1:3" x14ac:dyDescent="0.2">
      <c r="A130" t="s">
        <v>694</v>
      </c>
      <c r="B130">
        <v>0</v>
      </c>
      <c r="C130" t="s">
        <v>695</v>
      </c>
    </row>
    <row r="131" spans="1:3" x14ac:dyDescent="0.2">
      <c r="A131" t="s">
        <v>696</v>
      </c>
      <c r="B131">
        <v>42.411000000000001</v>
      </c>
      <c r="C131" t="s">
        <v>697</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E012F6-7052-7845-AD09-053684F5B644}">
  <dimension ref="A1:F26"/>
  <sheetViews>
    <sheetView workbookViewId="0">
      <selection activeCell="P19" sqref="P19"/>
    </sheetView>
  </sheetViews>
  <sheetFormatPr baseColWidth="10" defaultRowHeight="16" x14ac:dyDescent="0.2"/>
  <sheetData>
    <row r="1" spans="1:6" x14ac:dyDescent="0.2">
      <c r="A1" s="2" t="s">
        <v>698</v>
      </c>
    </row>
    <row r="5" spans="1:6" x14ac:dyDescent="0.2">
      <c r="B5" s="25" t="s">
        <v>699</v>
      </c>
      <c r="C5" s="25"/>
      <c r="D5" s="25"/>
      <c r="E5" s="25"/>
    </row>
    <row r="6" spans="1:6" x14ac:dyDescent="0.2">
      <c r="B6" t="s">
        <v>6</v>
      </c>
      <c r="C6" t="s">
        <v>256</v>
      </c>
    </row>
    <row r="7" spans="1:6" x14ac:dyDescent="0.2">
      <c r="A7">
        <v>1</v>
      </c>
      <c r="B7">
        <v>122000</v>
      </c>
      <c r="C7">
        <v>1</v>
      </c>
    </row>
    <row r="8" spans="1:6" x14ac:dyDescent="0.2">
      <c r="A8">
        <v>2</v>
      </c>
      <c r="B8">
        <v>121000</v>
      </c>
      <c r="C8">
        <f>B7/B8</f>
        <v>1.0082644628099173</v>
      </c>
    </row>
    <row r="9" spans="1:6" x14ac:dyDescent="0.2">
      <c r="A9">
        <v>3</v>
      </c>
      <c r="B9">
        <v>102000</v>
      </c>
      <c r="C9">
        <f>B7/B9</f>
        <v>1.196078431372549</v>
      </c>
    </row>
    <row r="10" spans="1:6" x14ac:dyDescent="0.2">
      <c r="B10" t="s">
        <v>700</v>
      </c>
    </row>
    <row r="11" spans="1:6" x14ac:dyDescent="0.2">
      <c r="A11">
        <v>1</v>
      </c>
      <c r="B11">
        <v>108000</v>
      </c>
      <c r="C11">
        <f>B7/B11</f>
        <v>1.1296296296296295</v>
      </c>
    </row>
    <row r="12" spans="1:6" x14ac:dyDescent="0.2">
      <c r="A12">
        <v>2</v>
      </c>
      <c r="B12">
        <v>106000</v>
      </c>
      <c r="C12">
        <f>B7/B12</f>
        <v>1.1509433962264151</v>
      </c>
    </row>
    <row r="13" spans="1:6" x14ac:dyDescent="0.2">
      <c r="A13">
        <v>3</v>
      </c>
      <c r="B13">
        <v>92000</v>
      </c>
      <c r="C13">
        <f>B7/B13</f>
        <v>1.326086956521739</v>
      </c>
    </row>
    <row r="16" spans="1:6" x14ac:dyDescent="0.2">
      <c r="A16" s="4"/>
      <c r="B16" s="4"/>
      <c r="C16" s="4"/>
      <c r="D16" s="4"/>
      <c r="E16" s="4"/>
      <c r="F16" s="4"/>
    </row>
    <row r="18" spans="1:6" x14ac:dyDescent="0.2">
      <c r="A18" t="s">
        <v>701</v>
      </c>
    </row>
    <row r="20" spans="1:6" x14ac:dyDescent="0.2">
      <c r="B20" t="s">
        <v>255</v>
      </c>
      <c r="C20" t="s">
        <v>266</v>
      </c>
      <c r="E20" t="s">
        <v>702</v>
      </c>
      <c r="F20" t="s">
        <v>703</v>
      </c>
    </row>
    <row r="21" spans="1:6" x14ac:dyDescent="0.2">
      <c r="A21" t="s">
        <v>259</v>
      </c>
      <c r="B21">
        <v>193</v>
      </c>
      <c r="C21">
        <f>B21*C7</f>
        <v>193</v>
      </c>
      <c r="E21">
        <v>1</v>
      </c>
      <c r="F21">
        <f>C24/C21</f>
        <v>0.46472845902897714</v>
      </c>
    </row>
    <row r="22" spans="1:6" x14ac:dyDescent="0.2">
      <c r="A22" t="s">
        <v>260</v>
      </c>
      <c r="B22">
        <v>169</v>
      </c>
      <c r="C22">
        <f>B22*C8</f>
        <v>170.39669421487602</v>
      </c>
      <c r="E22">
        <v>1</v>
      </c>
      <c r="F22">
        <f>C25/C22</f>
        <v>0.72948531874511557</v>
      </c>
    </row>
    <row r="23" spans="1:6" x14ac:dyDescent="0.2">
      <c r="A23" t="s">
        <v>261</v>
      </c>
      <c r="B23">
        <v>192</v>
      </c>
      <c r="C23">
        <f>B23*C9</f>
        <v>229.64705882352939</v>
      </c>
      <c r="E23">
        <v>1</v>
      </c>
      <c r="F23">
        <f>C26/C23</f>
        <v>0.44059103260869564</v>
      </c>
    </row>
    <row r="24" spans="1:6" x14ac:dyDescent="0.2">
      <c r="A24" t="s">
        <v>621</v>
      </c>
      <c r="B24">
        <v>79.400000000000006</v>
      </c>
      <c r="C24">
        <f>B24*C11</f>
        <v>89.69259259259259</v>
      </c>
    </row>
    <row r="25" spans="1:6" x14ac:dyDescent="0.2">
      <c r="A25" t="s">
        <v>704</v>
      </c>
      <c r="B25">
        <v>108</v>
      </c>
      <c r="C25">
        <f>B25*C12</f>
        <v>124.30188679245282</v>
      </c>
    </row>
    <row r="26" spans="1:6" x14ac:dyDescent="0.2">
      <c r="A26" t="s">
        <v>705</v>
      </c>
      <c r="B26">
        <v>76.3</v>
      </c>
      <c r="C26">
        <f>B26*C13</f>
        <v>101.18043478260869</v>
      </c>
    </row>
  </sheetData>
  <mergeCells count="1">
    <mergeCell ref="B5:E5"/>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A984E2-EFD0-0A44-842F-73DD86250DCD}">
  <dimension ref="A1:M128"/>
  <sheetViews>
    <sheetView workbookViewId="0">
      <selection sqref="A1:N217"/>
    </sheetView>
  </sheetViews>
  <sheetFormatPr baseColWidth="10" defaultRowHeight="16" x14ac:dyDescent="0.2"/>
  <cols>
    <col min="1" max="1" width="55.33203125" customWidth="1"/>
  </cols>
  <sheetData>
    <row r="1" spans="1:13" x14ac:dyDescent="0.2">
      <c r="A1" s="2" t="s">
        <v>706</v>
      </c>
    </row>
    <row r="3" spans="1:13" x14ac:dyDescent="0.2">
      <c r="B3" t="s">
        <v>707</v>
      </c>
    </row>
    <row r="4" spans="1:13" x14ac:dyDescent="0.2">
      <c r="A4" t="s">
        <v>708</v>
      </c>
      <c r="B4">
        <v>72.475999999999999</v>
      </c>
      <c r="G4" t="s">
        <v>709</v>
      </c>
      <c r="H4" t="s">
        <v>710</v>
      </c>
      <c r="I4" t="s">
        <v>711</v>
      </c>
    </row>
    <row r="5" spans="1:13" x14ac:dyDescent="0.2">
      <c r="A5" t="s">
        <v>712</v>
      </c>
      <c r="B5">
        <v>47.442999999999998</v>
      </c>
      <c r="G5">
        <v>72.475999999999999</v>
      </c>
      <c r="H5">
        <v>180.79599999999999</v>
      </c>
      <c r="I5">
        <v>0</v>
      </c>
    </row>
    <row r="6" spans="1:13" x14ac:dyDescent="0.2">
      <c r="A6" t="s">
        <v>713</v>
      </c>
      <c r="B6">
        <v>26.503</v>
      </c>
      <c r="G6">
        <v>47.442999999999998</v>
      </c>
      <c r="H6">
        <v>97.457999999999998</v>
      </c>
      <c r="I6">
        <v>161.441</v>
      </c>
    </row>
    <row r="7" spans="1:13" x14ac:dyDescent="0.2">
      <c r="A7" t="s">
        <v>714</v>
      </c>
      <c r="B7">
        <v>38.100999999999999</v>
      </c>
      <c r="G7">
        <v>26.503</v>
      </c>
      <c r="H7">
        <v>86.418000000000006</v>
      </c>
      <c r="I7">
        <v>0</v>
      </c>
    </row>
    <row r="8" spans="1:13" x14ac:dyDescent="0.2">
      <c r="A8" t="s">
        <v>715</v>
      </c>
      <c r="B8">
        <v>0</v>
      </c>
      <c r="G8">
        <v>38.100999999999999</v>
      </c>
      <c r="H8">
        <v>60.408999999999999</v>
      </c>
      <c r="I8">
        <v>82.817999999999998</v>
      </c>
    </row>
    <row r="9" spans="1:13" x14ac:dyDescent="0.2">
      <c r="A9" t="s">
        <v>716</v>
      </c>
      <c r="B9">
        <v>0</v>
      </c>
      <c r="G9">
        <v>0</v>
      </c>
      <c r="H9">
        <v>13.385</v>
      </c>
      <c r="I9">
        <v>79.712999999999994</v>
      </c>
    </row>
    <row r="10" spans="1:13" x14ac:dyDescent="0.2">
      <c r="A10" t="s">
        <v>717</v>
      </c>
      <c r="B10">
        <v>9.7469999999999999</v>
      </c>
      <c r="G10">
        <v>0</v>
      </c>
      <c r="H10">
        <v>0</v>
      </c>
      <c r="I10">
        <v>10.241</v>
      </c>
    </row>
    <row r="11" spans="1:13" x14ac:dyDescent="0.2">
      <c r="A11" t="s">
        <v>718</v>
      </c>
      <c r="B11">
        <v>0</v>
      </c>
      <c r="G11">
        <v>9.7469999999999999</v>
      </c>
      <c r="H11">
        <v>157.816</v>
      </c>
      <c r="I11">
        <v>57.924999999999997</v>
      </c>
    </row>
    <row r="12" spans="1:13" x14ac:dyDescent="0.2">
      <c r="A12" t="s">
        <v>719</v>
      </c>
      <c r="B12">
        <v>91.045000000000002</v>
      </c>
      <c r="G12">
        <v>0</v>
      </c>
      <c r="H12">
        <v>0</v>
      </c>
      <c r="I12">
        <v>0</v>
      </c>
      <c r="K12" s="25" t="s">
        <v>720</v>
      </c>
      <c r="L12" s="25"/>
      <c r="M12" s="25"/>
    </row>
    <row r="13" spans="1:13" x14ac:dyDescent="0.2">
      <c r="A13" t="s">
        <v>721</v>
      </c>
      <c r="B13">
        <v>49.774999999999999</v>
      </c>
      <c r="G13">
        <v>91.045000000000002</v>
      </c>
      <c r="H13">
        <v>128.24600000000001</v>
      </c>
      <c r="I13">
        <v>77.875</v>
      </c>
    </row>
    <row r="14" spans="1:13" x14ac:dyDescent="0.2">
      <c r="A14" t="s">
        <v>722</v>
      </c>
      <c r="B14">
        <v>0</v>
      </c>
      <c r="G14">
        <v>49.774999999999999</v>
      </c>
      <c r="H14">
        <v>0</v>
      </c>
      <c r="I14">
        <v>0</v>
      </c>
      <c r="K14">
        <v>70</v>
      </c>
      <c r="L14">
        <v>70</v>
      </c>
      <c r="M14">
        <v>60</v>
      </c>
    </row>
    <row r="15" spans="1:13" x14ac:dyDescent="0.2">
      <c r="A15" t="s">
        <v>723</v>
      </c>
      <c r="B15">
        <v>161.441</v>
      </c>
    </row>
    <row r="16" spans="1:13" x14ac:dyDescent="0.2">
      <c r="A16" t="s">
        <v>724</v>
      </c>
      <c r="B16">
        <v>0</v>
      </c>
      <c r="G16">
        <v>345.72300000000001</v>
      </c>
      <c r="H16">
        <v>152.47999999999999</v>
      </c>
      <c r="I16">
        <v>99.067999999999998</v>
      </c>
    </row>
    <row r="17" spans="1:13" x14ac:dyDescent="0.2">
      <c r="A17" t="s">
        <v>725</v>
      </c>
      <c r="B17">
        <v>82.817999999999998</v>
      </c>
      <c r="G17">
        <v>195.791</v>
      </c>
      <c r="H17">
        <v>0</v>
      </c>
      <c r="I17">
        <v>15.464</v>
      </c>
    </row>
    <row r="18" spans="1:13" x14ac:dyDescent="0.2">
      <c r="A18" t="s">
        <v>726</v>
      </c>
      <c r="B18">
        <v>79.712999999999994</v>
      </c>
      <c r="G18">
        <v>137.14400000000001</v>
      </c>
      <c r="H18">
        <v>71.31</v>
      </c>
      <c r="I18">
        <v>161.88499999999999</v>
      </c>
    </row>
    <row r="19" spans="1:13" x14ac:dyDescent="0.2">
      <c r="A19" t="s">
        <v>727</v>
      </c>
      <c r="B19">
        <v>10.241</v>
      </c>
      <c r="G19">
        <v>80.119</v>
      </c>
      <c r="H19">
        <v>156.739</v>
      </c>
      <c r="I19">
        <v>47.378999999999998</v>
      </c>
    </row>
    <row r="20" spans="1:13" x14ac:dyDescent="0.2">
      <c r="A20" t="s">
        <v>728</v>
      </c>
      <c r="B20">
        <v>57.924999999999997</v>
      </c>
      <c r="G20">
        <v>0</v>
      </c>
      <c r="H20">
        <v>197.90700000000001</v>
      </c>
      <c r="I20">
        <v>83.68</v>
      </c>
    </row>
    <row r="21" spans="1:13" x14ac:dyDescent="0.2">
      <c r="A21" t="s">
        <v>729</v>
      </c>
      <c r="B21">
        <v>0</v>
      </c>
      <c r="G21">
        <v>69.635999999999996</v>
      </c>
      <c r="H21">
        <v>27.378</v>
      </c>
      <c r="I21">
        <v>0</v>
      </c>
    </row>
    <row r="22" spans="1:13" x14ac:dyDescent="0.2">
      <c r="A22" t="s">
        <v>730</v>
      </c>
      <c r="B22">
        <v>77.875</v>
      </c>
      <c r="G22">
        <v>0</v>
      </c>
      <c r="H22">
        <v>102.09699999999999</v>
      </c>
      <c r="I22">
        <v>0</v>
      </c>
    </row>
    <row r="23" spans="1:13" x14ac:dyDescent="0.2">
      <c r="A23" t="s">
        <v>731</v>
      </c>
      <c r="B23">
        <v>0</v>
      </c>
      <c r="G23">
        <v>203.928</v>
      </c>
      <c r="H23">
        <v>0</v>
      </c>
      <c r="I23">
        <v>0</v>
      </c>
    </row>
    <row r="24" spans="1:13" x14ac:dyDescent="0.2">
      <c r="A24" t="s">
        <v>732</v>
      </c>
      <c r="B24">
        <v>180.79599999999999</v>
      </c>
      <c r="G24">
        <v>62.411999999999999</v>
      </c>
      <c r="H24">
        <v>66.239999999999995</v>
      </c>
      <c r="I24">
        <v>50.927999999999997</v>
      </c>
    </row>
    <row r="25" spans="1:13" x14ac:dyDescent="0.2">
      <c r="A25" t="s">
        <v>733</v>
      </c>
      <c r="B25">
        <v>97.457999999999998</v>
      </c>
      <c r="G25">
        <v>10.279</v>
      </c>
      <c r="H25">
        <v>0</v>
      </c>
      <c r="I25">
        <v>0</v>
      </c>
      <c r="K25">
        <v>80</v>
      </c>
      <c r="L25">
        <v>70</v>
      </c>
      <c r="M25">
        <v>60</v>
      </c>
    </row>
    <row r="26" spans="1:13" x14ac:dyDescent="0.2">
      <c r="A26" t="s">
        <v>734</v>
      </c>
      <c r="B26">
        <v>86.418000000000006</v>
      </c>
    </row>
    <row r="27" spans="1:13" x14ac:dyDescent="0.2">
      <c r="A27" t="s">
        <v>735</v>
      </c>
      <c r="B27">
        <v>60.408999999999999</v>
      </c>
      <c r="G27">
        <v>0</v>
      </c>
      <c r="H27">
        <v>98.459000000000003</v>
      </c>
      <c r="I27">
        <v>98.471999999999994</v>
      </c>
    </row>
    <row r="28" spans="1:13" x14ac:dyDescent="0.2">
      <c r="A28" t="s">
        <v>736</v>
      </c>
      <c r="B28">
        <v>13.385</v>
      </c>
      <c r="G28">
        <v>68.762</v>
      </c>
      <c r="H28">
        <v>56.67</v>
      </c>
      <c r="I28">
        <v>0</v>
      </c>
    </row>
    <row r="29" spans="1:13" x14ac:dyDescent="0.2">
      <c r="A29" t="s">
        <v>737</v>
      </c>
      <c r="B29">
        <v>0</v>
      </c>
      <c r="G29">
        <v>17.834</v>
      </c>
      <c r="H29">
        <v>37.948999999999998</v>
      </c>
      <c r="I29">
        <v>86.52</v>
      </c>
    </row>
    <row r="30" spans="1:13" x14ac:dyDescent="0.2">
      <c r="A30" t="s">
        <v>738</v>
      </c>
      <c r="B30">
        <v>157.816</v>
      </c>
      <c r="G30">
        <v>83.49</v>
      </c>
      <c r="H30">
        <v>0</v>
      </c>
      <c r="I30">
        <v>0</v>
      </c>
    </row>
    <row r="31" spans="1:13" x14ac:dyDescent="0.2">
      <c r="A31" t="s">
        <v>739</v>
      </c>
      <c r="B31">
        <v>0</v>
      </c>
      <c r="G31">
        <v>61.499000000000002</v>
      </c>
      <c r="H31">
        <v>0</v>
      </c>
      <c r="I31">
        <v>53.691000000000003</v>
      </c>
    </row>
    <row r="32" spans="1:13" x14ac:dyDescent="0.2">
      <c r="A32" t="s">
        <v>740</v>
      </c>
      <c r="B32">
        <v>128.24600000000001</v>
      </c>
      <c r="G32">
        <v>46.036000000000001</v>
      </c>
      <c r="H32">
        <v>87.47</v>
      </c>
      <c r="I32">
        <v>0</v>
      </c>
    </row>
    <row r="33" spans="1:13" x14ac:dyDescent="0.2">
      <c r="A33" t="s">
        <v>741</v>
      </c>
      <c r="B33">
        <v>0</v>
      </c>
      <c r="G33">
        <v>57.835999999999999</v>
      </c>
      <c r="H33">
        <v>72.462999999999994</v>
      </c>
      <c r="I33">
        <v>0</v>
      </c>
    </row>
    <row r="34" spans="1:13" x14ac:dyDescent="0.2">
      <c r="A34" t="s">
        <v>742</v>
      </c>
      <c r="B34">
        <v>345.72300000000001</v>
      </c>
      <c r="G34">
        <v>19.507000000000001</v>
      </c>
      <c r="H34">
        <v>25.184999999999999</v>
      </c>
      <c r="I34">
        <v>0</v>
      </c>
    </row>
    <row r="35" spans="1:13" x14ac:dyDescent="0.2">
      <c r="A35" t="s">
        <v>743</v>
      </c>
      <c r="B35">
        <v>195.791</v>
      </c>
      <c r="G35">
        <v>100.47499999999999</v>
      </c>
      <c r="H35">
        <v>52.677</v>
      </c>
      <c r="I35">
        <v>0</v>
      </c>
    </row>
    <row r="36" spans="1:13" x14ac:dyDescent="0.2">
      <c r="A36" t="s">
        <v>744</v>
      </c>
      <c r="B36">
        <v>137.14400000000001</v>
      </c>
      <c r="G36">
        <v>17.213000000000001</v>
      </c>
      <c r="H36">
        <v>88.927999999999997</v>
      </c>
      <c r="I36">
        <v>0</v>
      </c>
      <c r="K36">
        <v>90</v>
      </c>
      <c r="L36">
        <v>80</v>
      </c>
      <c r="M36">
        <v>30</v>
      </c>
    </row>
    <row r="37" spans="1:13" x14ac:dyDescent="0.2">
      <c r="A37" t="s">
        <v>745</v>
      </c>
      <c r="B37">
        <v>80.119</v>
      </c>
    </row>
    <row r="38" spans="1:13" x14ac:dyDescent="0.2">
      <c r="A38" t="s">
        <v>746</v>
      </c>
      <c r="B38">
        <v>0</v>
      </c>
    </row>
    <row r="39" spans="1:13" x14ac:dyDescent="0.2">
      <c r="A39" t="s">
        <v>747</v>
      </c>
      <c r="B39">
        <v>69.635999999999996</v>
      </c>
    </row>
    <row r="40" spans="1:13" x14ac:dyDescent="0.2">
      <c r="A40" t="s">
        <v>748</v>
      </c>
      <c r="B40">
        <v>0</v>
      </c>
    </row>
    <row r="41" spans="1:13" x14ac:dyDescent="0.2">
      <c r="A41" t="s">
        <v>749</v>
      </c>
      <c r="B41">
        <v>203.928</v>
      </c>
    </row>
    <row r="42" spans="1:13" x14ac:dyDescent="0.2">
      <c r="A42" t="s">
        <v>750</v>
      </c>
      <c r="B42">
        <v>62.411999999999999</v>
      </c>
    </row>
    <row r="43" spans="1:13" x14ac:dyDescent="0.2">
      <c r="A43" t="s">
        <v>751</v>
      </c>
      <c r="B43">
        <v>10.279</v>
      </c>
    </row>
    <row r="44" spans="1:13" x14ac:dyDescent="0.2">
      <c r="A44" t="s">
        <v>752</v>
      </c>
      <c r="B44">
        <v>99.067999999999998</v>
      </c>
    </row>
    <row r="45" spans="1:13" x14ac:dyDescent="0.2">
      <c r="A45" t="s">
        <v>753</v>
      </c>
      <c r="B45">
        <v>15.464</v>
      </c>
    </row>
    <row r="46" spans="1:13" x14ac:dyDescent="0.2">
      <c r="A46" t="s">
        <v>754</v>
      </c>
      <c r="B46">
        <v>161.88499999999999</v>
      </c>
    </row>
    <row r="47" spans="1:13" x14ac:dyDescent="0.2">
      <c r="A47" t="s">
        <v>755</v>
      </c>
      <c r="B47">
        <v>47.378999999999998</v>
      </c>
    </row>
    <row r="48" spans="1:13" x14ac:dyDescent="0.2">
      <c r="A48" t="s">
        <v>756</v>
      </c>
      <c r="B48">
        <v>83.68</v>
      </c>
    </row>
    <row r="49" spans="1:2" x14ac:dyDescent="0.2">
      <c r="A49" t="s">
        <v>757</v>
      </c>
      <c r="B49">
        <v>0</v>
      </c>
    </row>
    <row r="50" spans="1:2" x14ac:dyDescent="0.2">
      <c r="A50" t="s">
        <v>758</v>
      </c>
      <c r="B50">
        <v>0</v>
      </c>
    </row>
    <row r="51" spans="1:2" x14ac:dyDescent="0.2">
      <c r="A51" t="s">
        <v>759</v>
      </c>
      <c r="B51">
        <v>0</v>
      </c>
    </row>
    <row r="52" spans="1:2" x14ac:dyDescent="0.2">
      <c r="A52" t="s">
        <v>760</v>
      </c>
      <c r="B52">
        <v>50.927999999999997</v>
      </c>
    </row>
    <row r="53" spans="1:2" x14ac:dyDescent="0.2">
      <c r="A53" t="s">
        <v>761</v>
      </c>
      <c r="B53">
        <v>0</v>
      </c>
    </row>
    <row r="54" spans="1:2" x14ac:dyDescent="0.2">
      <c r="A54" t="s">
        <v>762</v>
      </c>
      <c r="B54">
        <v>152.47999999999999</v>
      </c>
    </row>
    <row r="55" spans="1:2" x14ac:dyDescent="0.2">
      <c r="A55" t="s">
        <v>763</v>
      </c>
      <c r="B55">
        <v>0</v>
      </c>
    </row>
    <row r="56" spans="1:2" x14ac:dyDescent="0.2">
      <c r="A56" t="s">
        <v>764</v>
      </c>
      <c r="B56">
        <v>71.31</v>
      </c>
    </row>
    <row r="57" spans="1:2" x14ac:dyDescent="0.2">
      <c r="A57" t="s">
        <v>765</v>
      </c>
      <c r="B57">
        <v>156.739</v>
      </c>
    </row>
    <row r="58" spans="1:2" x14ac:dyDescent="0.2">
      <c r="A58" t="s">
        <v>766</v>
      </c>
      <c r="B58">
        <v>197.90700000000001</v>
      </c>
    </row>
    <row r="59" spans="1:2" x14ac:dyDescent="0.2">
      <c r="A59" t="s">
        <v>767</v>
      </c>
      <c r="B59">
        <v>27.378</v>
      </c>
    </row>
    <row r="60" spans="1:2" x14ac:dyDescent="0.2">
      <c r="A60" t="s">
        <v>768</v>
      </c>
      <c r="B60">
        <v>102.09699999999999</v>
      </c>
    </row>
    <row r="61" spans="1:2" x14ac:dyDescent="0.2">
      <c r="A61" t="s">
        <v>769</v>
      </c>
      <c r="B61">
        <v>0</v>
      </c>
    </row>
    <row r="62" spans="1:2" x14ac:dyDescent="0.2">
      <c r="A62" t="s">
        <v>770</v>
      </c>
      <c r="B62">
        <v>66.239999999999995</v>
      </c>
    </row>
    <row r="63" spans="1:2" x14ac:dyDescent="0.2">
      <c r="A63" t="s">
        <v>771</v>
      </c>
      <c r="B63">
        <v>0</v>
      </c>
    </row>
    <row r="64" spans="1:2" x14ac:dyDescent="0.2">
      <c r="A64" t="s">
        <v>772</v>
      </c>
      <c r="B64">
        <v>0</v>
      </c>
    </row>
    <row r="65" spans="1:2" x14ac:dyDescent="0.2">
      <c r="A65" t="s">
        <v>773</v>
      </c>
      <c r="B65">
        <v>68.762</v>
      </c>
    </row>
    <row r="66" spans="1:2" x14ac:dyDescent="0.2">
      <c r="A66" t="s">
        <v>774</v>
      </c>
      <c r="B66">
        <v>17.834</v>
      </c>
    </row>
    <row r="67" spans="1:2" x14ac:dyDescent="0.2">
      <c r="A67" t="s">
        <v>775</v>
      </c>
      <c r="B67">
        <v>83.49</v>
      </c>
    </row>
    <row r="68" spans="1:2" x14ac:dyDescent="0.2">
      <c r="A68" t="s">
        <v>776</v>
      </c>
      <c r="B68">
        <v>61.499000000000002</v>
      </c>
    </row>
    <row r="69" spans="1:2" x14ac:dyDescent="0.2">
      <c r="A69" t="s">
        <v>777</v>
      </c>
      <c r="B69">
        <v>46.036000000000001</v>
      </c>
    </row>
    <row r="70" spans="1:2" x14ac:dyDescent="0.2">
      <c r="A70" t="s">
        <v>778</v>
      </c>
      <c r="B70">
        <v>57.835999999999999</v>
      </c>
    </row>
    <row r="71" spans="1:2" x14ac:dyDescent="0.2">
      <c r="A71" t="s">
        <v>779</v>
      </c>
      <c r="B71">
        <v>19.507000000000001</v>
      </c>
    </row>
    <row r="72" spans="1:2" x14ac:dyDescent="0.2">
      <c r="A72" t="s">
        <v>780</v>
      </c>
      <c r="B72">
        <v>100.47499999999999</v>
      </c>
    </row>
    <row r="73" spans="1:2" x14ac:dyDescent="0.2">
      <c r="A73" t="s">
        <v>781</v>
      </c>
      <c r="B73">
        <v>17.213000000000001</v>
      </c>
    </row>
    <row r="74" spans="1:2" x14ac:dyDescent="0.2">
      <c r="A74" t="s">
        <v>782</v>
      </c>
      <c r="B74">
        <v>98.471999999999994</v>
      </c>
    </row>
    <row r="75" spans="1:2" x14ac:dyDescent="0.2">
      <c r="A75" t="s">
        <v>783</v>
      </c>
      <c r="B75">
        <v>0</v>
      </c>
    </row>
    <row r="76" spans="1:2" x14ac:dyDescent="0.2">
      <c r="A76" t="s">
        <v>784</v>
      </c>
      <c r="B76">
        <v>86.52</v>
      </c>
    </row>
    <row r="77" spans="1:2" x14ac:dyDescent="0.2">
      <c r="A77" t="s">
        <v>785</v>
      </c>
      <c r="B77">
        <v>0</v>
      </c>
    </row>
    <row r="78" spans="1:2" x14ac:dyDescent="0.2">
      <c r="A78" t="s">
        <v>786</v>
      </c>
      <c r="B78">
        <v>53.691000000000003</v>
      </c>
    </row>
    <row r="79" spans="1:2" x14ac:dyDescent="0.2">
      <c r="A79" t="s">
        <v>787</v>
      </c>
      <c r="B79">
        <v>0</v>
      </c>
    </row>
    <row r="80" spans="1:2" x14ac:dyDescent="0.2">
      <c r="A80" t="s">
        <v>788</v>
      </c>
      <c r="B80">
        <v>0</v>
      </c>
    </row>
    <row r="81" spans="1:2" x14ac:dyDescent="0.2">
      <c r="A81" t="s">
        <v>789</v>
      </c>
      <c r="B81">
        <v>0</v>
      </c>
    </row>
    <row r="82" spans="1:2" x14ac:dyDescent="0.2">
      <c r="A82" t="s">
        <v>790</v>
      </c>
      <c r="B82">
        <v>0</v>
      </c>
    </row>
    <row r="83" spans="1:2" x14ac:dyDescent="0.2">
      <c r="A83" t="s">
        <v>791</v>
      </c>
      <c r="B83">
        <v>0</v>
      </c>
    </row>
    <row r="84" spans="1:2" x14ac:dyDescent="0.2">
      <c r="A84" t="s">
        <v>792</v>
      </c>
      <c r="B84">
        <v>98.459000000000003</v>
      </c>
    </row>
    <row r="85" spans="1:2" x14ac:dyDescent="0.2">
      <c r="A85" t="s">
        <v>793</v>
      </c>
      <c r="B85">
        <v>56.67</v>
      </c>
    </row>
    <row r="86" spans="1:2" x14ac:dyDescent="0.2">
      <c r="A86" t="s">
        <v>794</v>
      </c>
      <c r="B86">
        <v>37.948999999999998</v>
      </c>
    </row>
    <row r="87" spans="1:2" x14ac:dyDescent="0.2">
      <c r="A87" t="s">
        <v>795</v>
      </c>
      <c r="B87">
        <v>0</v>
      </c>
    </row>
    <row r="88" spans="1:2" x14ac:dyDescent="0.2">
      <c r="A88" t="s">
        <v>796</v>
      </c>
      <c r="B88">
        <v>0</v>
      </c>
    </row>
    <row r="89" spans="1:2" x14ac:dyDescent="0.2">
      <c r="A89" t="s">
        <v>797</v>
      </c>
      <c r="B89">
        <v>87.47</v>
      </c>
    </row>
    <row r="90" spans="1:2" x14ac:dyDescent="0.2">
      <c r="A90" t="s">
        <v>798</v>
      </c>
      <c r="B90">
        <v>72.462999999999994</v>
      </c>
    </row>
    <row r="91" spans="1:2" x14ac:dyDescent="0.2">
      <c r="A91" t="s">
        <v>799</v>
      </c>
      <c r="B91">
        <v>25.184999999999999</v>
      </c>
    </row>
    <row r="92" spans="1:2" x14ac:dyDescent="0.2">
      <c r="A92" t="s">
        <v>800</v>
      </c>
      <c r="B92">
        <v>52.677</v>
      </c>
    </row>
    <row r="93" spans="1:2" x14ac:dyDescent="0.2">
      <c r="A93" t="s">
        <v>801</v>
      </c>
      <c r="B93">
        <v>88.927999999999997</v>
      </c>
    </row>
    <row r="95" spans="1:2" s="4" customFormat="1" x14ac:dyDescent="0.2"/>
    <row r="96" spans="1:2" x14ac:dyDescent="0.2">
      <c r="A96" t="s">
        <v>802</v>
      </c>
    </row>
    <row r="99" spans="1:2" x14ac:dyDescent="0.2">
      <c r="A99" t="s">
        <v>803</v>
      </c>
      <c r="B99">
        <v>240.22900000000001</v>
      </c>
    </row>
    <row r="100" spans="1:2" x14ac:dyDescent="0.2">
      <c r="A100" t="s">
        <v>804</v>
      </c>
      <c r="B100">
        <v>192.45699999999999</v>
      </c>
    </row>
    <row r="101" spans="1:2" x14ac:dyDescent="0.2">
      <c r="A101" t="s">
        <v>805</v>
      </c>
      <c r="B101">
        <v>71.994</v>
      </c>
    </row>
    <row r="102" spans="1:2" x14ac:dyDescent="0.2">
      <c r="A102" t="s">
        <v>806</v>
      </c>
      <c r="B102">
        <v>3.4860000000000002</v>
      </c>
    </row>
    <row r="103" spans="1:2" x14ac:dyDescent="0.2">
      <c r="A103" t="s">
        <v>807</v>
      </c>
      <c r="B103">
        <v>30.268000000000001</v>
      </c>
    </row>
    <row r="104" spans="1:2" x14ac:dyDescent="0.2">
      <c r="A104" t="s">
        <v>808</v>
      </c>
      <c r="B104">
        <v>0</v>
      </c>
    </row>
    <row r="105" spans="1:2" x14ac:dyDescent="0.2">
      <c r="A105" t="s">
        <v>809</v>
      </c>
      <c r="B105">
        <v>0</v>
      </c>
    </row>
    <row r="106" spans="1:2" x14ac:dyDescent="0.2">
      <c r="A106" t="s">
        <v>810</v>
      </c>
      <c r="B106">
        <v>250.559</v>
      </c>
    </row>
    <row r="107" spans="1:2" x14ac:dyDescent="0.2">
      <c r="A107" t="s">
        <v>811</v>
      </c>
      <c r="B107">
        <v>138.53800000000001</v>
      </c>
    </row>
    <row r="108" spans="1:2" x14ac:dyDescent="0.2">
      <c r="A108" t="s">
        <v>812</v>
      </c>
      <c r="B108">
        <v>162.316</v>
      </c>
    </row>
    <row r="109" spans="1:2" x14ac:dyDescent="0.2">
      <c r="A109" t="s">
        <v>813</v>
      </c>
      <c r="B109">
        <v>0</v>
      </c>
    </row>
    <row r="110" spans="1:2" x14ac:dyDescent="0.2">
      <c r="A110" t="s">
        <v>814</v>
      </c>
      <c r="B110">
        <v>77.938999999999993</v>
      </c>
    </row>
    <row r="111" spans="1:2" x14ac:dyDescent="0.2">
      <c r="A111" t="s">
        <v>815</v>
      </c>
      <c r="B111">
        <v>0</v>
      </c>
    </row>
    <row r="112" spans="1:2" x14ac:dyDescent="0.2">
      <c r="A112" t="s">
        <v>816</v>
      </c>
      <c r="B112">
        <v>0</v>
      </c>
    </row>
    <row r="113" spans="1:2" x14ac:dyDescent="0.2">
      <c r="A113" t="s">
        <v>817</v>
      </c>
      <c r="B113">
        <v>20.128</v>
      </c>
    </row>
    <row r="114" spans="1:2" x14ac:dyDescent="0.2">
      <c r="A114" t="s">
        <v>818</v>
      </c>
      <c r="B114">
        <v>0</v>
      </c>
    </row>
    <row r="115" spans="1:2" x14ac:dyDescent="0.2">
      <c r="A115" t="s">
        <v>819</v>
      </c>
      <c r="B115">
        <v>105.038</v>
      </c>
    </row>
    <row r="116" spans="1:2" x14ac:dyDescent="0.2">
      <c r="A116" t="s">
        <v>820</v>
      </c>
      <c r="B116">
        <v>0</v>
      </c>
    </row>
    <row r="117" spans="1:2" x14ac:dyDescent="0.2">
      <c r="A117" t="s">
        <v>821</v>
      </c>
      <c r="B117">
        <v>22.98</v>
      </c>
    </row>
    <row r="118" spans="1:2" x14ac:dyDescent="0.2">
      <c r="A118" t="s">
        <v>822</v>
      </c>
      <c r="B118">
        <v>0</v>
      </c>
    </row>
    <row r="119" spans="1:2" x14ac:dyDescent="0.2">
      <c r="A119" t="s">
        <v>823</v>
      </c>
      <c r="B119">
        <v>0</v>
      </c>
    </row>
    <row r="120" spans="1:2" x14ac:dyDescent="0.2">
      <c r="A120" t="s">
        <v>824</v>
      </c>
      <c r="B120">
        <v>53.095999999999997</v>
      </c>
    </row>
    <row r="121" spans="1:2" x14ac:dyDescent="0.2">
      <c r="A121" t="s">
        <v>825</v>
      </c>
      <c r="B121">
        <v>0</v>
      </c>
    </row>
    <row r="122" spans="1:2" x14ac:dyDescent="0.2">
      <c r="A122" t="s">
        <v>826</v>
      </c>
      <c r="B122">
        <v>130.679</v>
      </c>
    </row>
    <row r="123" spans="1:2" x14ac:dyDescent="0.2">
      <c r="A123" t="s">
        <v>827</v>
      </c>
      <c r="B123">
        <v>40.686999999999998</v>
      </c>
    </row>
    <row r="124" spans="1:2" x14ac:dyDescent="0.2">
      <c r="A124" t="s">
        <v>828</v>
      </c>
      <c r="B124">
        <v>22.815000000000001</v>
      </c>
    </row>
    <row r="125" spans="1:2" x14ac:dyDescent="0.2">
      <c r="A125" t="s">
        <v>829</v>
      </c>
      <c r="B125">
        <v>37.530999999999999</v>
      </c>
    </row>
    <row r="126" spans="1:2" x14ac:dyDescent="0.2">
      <c r="A126" t="s">
        <v>830</v>
      </c>
      <c r="B126">
        <v>163.36799999999999</v>
      </c>
    </row>
    <row r="127" spans="1:2" x14ac:dyDescent="0.2">
      <c r="A127" t="s">
        <v>831</v>
      </c>
      <c r="B127">
        <v>26.884</v>
      </c>
    </row>
    <row r="128" spans="1:2" x14ac:dyDescent="0.2">
      <c r="A128" t="s">
        <v>832</v>
      </c>
      <c r="B128">
        <v>85.188999999999993</v>
      </c>
    </row>
  </sheetData>
  <mergeCells count="1">
    <mergeCell ref="K12:M12"/>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A6E894-B068-F049-B1BE-A65A228B8271}">
  <dimension ref="A1:Q90"/>
  <sheetViews>
    <sheetView workbookViewId="0">
      <selection activeCell="O2" sqref="O2"/>
    </sheetView>
  </sheetViews>
  <sheetFormatPr baseColWidth="10" defaultRowHeight="16" x14ac:dyDescent="0.2"/>
  <sheetData>
    <row r="1" spans="1:17" x14ac:dyDescent="0.2">
      <c r="A1" s="2" t="s">
        <v>833</v>
      </c>
      <c r="P1" t="s">
        <v>3320</v>
      </c>
    </row>
    <row r="2" spans="1:17" x14ac:dyDescent="0.2">
      <c r="O2" t="s">
        <v>3322</v>
      </c>
      <c r="P2" t="s">
        <v>902</v>
      </c>
      <c r="Q2" t="s">
        <v>3321</v>
      </c>
    </row>
    <row r="3" spans="1:17" x14ac:dyDescent="0.2">
      <c r="D3" t="s">
        <v>834</v>
      </c>
      <c r="E3" t="s">
        <v>403</v>
      </c>
      <c r="F3" t="s">
        <v>835</v>
      </c>
      <c r="I3" t="s">
        <v>836</v>
      </c>
      <c r="J3">
        <v>98.962000000000003</v>
      </c>
      <c r="K3">
        <v>123.08300000000001</v>
      </c>
      <c r="O3">
        <v>1</v>
      </c>
      <c r="P3">
        <v>98.962000000000003</v>
      </c>
      <c r="Q3">
        <v>123.08300000000001</v>
      </c>
    </row>
    <row r="4" spans="1:17" x14ac:dyDescent="0.2">
      <c r="A4">
        <v>1</v>
      </c>
      <c r="B4" t="s">
        <v>837</v>
      </c>
      <c r="D4">
        <v>385.25299999999999</v>
      </c>
      <c r="E4">
        <v>101.134</v>
      </c>
      <c r="F4">
        <f>D4-E4</f>
        <v>284.11899999999997</v>
      </c>
      <c r="J4">
        <v>20.616</v>
      </c>
      <c r="K4">
        <v>48.412999999999997</v>
      </c>
      <c r="O4">
        <v>1</v>
      </c>
      <c r="P4">
        <v>20.616</v>
      </c>
      <c r="Q4">
        <v>48.412999999999997</v>
      </c>
    </row>
    <row r="5" spans="1:17" x14ac:dyDescent="0.2">
      <c r="A5">
        <v>2</v>
      </c>
      <c r="B5" t="s">
        <v>838</v>
      </c>
      <c r="D5">
        <v>241.6</v>
      </c>
      <c r="E5">
        <v>101.134</v>
      </c>
      <c r="F5">
        <f t="shared" ref="F5:F63" si="0">D5-E5</f>
        <v>140.46600000000001</v>
      </c>
      <c r="J5">
        <v>56.841999999999999</v>
      </c>
      <c r="K5">
        <v>161.74299999999999</v>
      </c>
      <c r="O5">
        <v>1</v>
      </c>
      <c r="P5">
        <v>56.841999999999999</v>
      </c>
      <c r="Q5">
        <v>161.74299999999999</v>
      </c>
    </row>
    <row r="6" spans="1:17" x14ac:dyDescent="0.2">
      <c r="A6">
        <v>3</v>
      </c>
      <c r="B6" t="s">
        <v>839</v>
      </c>
      <c r="D6">
        <v>379.78</v>
      </c>
      <c r="E6">
        <v>101.134</v>
      </c>
      <c r="F6">
        <f t="shared" si="0"/>
        <v>278.64599999999996</v>
      </c>
      <c r="J6">
        <v>117.45100000000001</v>
      </c>
      <c r="K6">
        <v>41.427000000000007</v>
      </c>
      <c r="O6">
        <v>1</v>
      </c>
      <c r="P6">
        <v>117.45100000000001</v>
      </c>
      <c r="Q6">
        <v>41.427000000000007</v>
      </c>
    </row>
    <row r="7" spans="1:17" x14ac:dyDescent="0.2">
      <c r="A7">
        <v>4</v>
      </c>
      <c r="B7" t="s">
        <v>840</v>
      </c>
      <c r="D7">
        <v>271.45100000000002</v>
      </c>
      <c r="E7">
        <v>101.134</v>
      </c>
      <c r="F7">
        <f t="shared" si="0"/>
        <v>170.31700000000001</v>
      </c>
      <c r="J7">
        <v>139.274</v>
      </c>
      <c r="K7">
        <v>141.87099999999998</v>
      </c>
      <c r="O7">
        <v>1</v>
      </c>
      <c r="P7">
        <v>139.274</v>
      </c>
      <c r="Q7">
        <v>141.87099999999998</v>
      </c>
    </row>
    <row r="8" spans="1:17" x14ac:dyDescent="0.2">
      <c r="A8">
        <v>5</v>
      </c>
      <c r="B8" t="s">
        <v>841</v>
      </c>
      <c r="D8">
        <v>256.54000000000002</v>
      </c>
      <c r="E8">
        <v>101.134</v>
      </c>
      <c r="F8">
        <f t="shared" si="0"/>
        <v>155.40600000000001</v>
      </c>
      <c r="J8">
        <v>81.497</v>
      </c>
      <c r="K8">
        <v>83.075000000000003</v>
      </c>
      <c r="O8">
        <v>1</v>
      </c>
      <c r="P8">
        <v>81.497</v>
      </c>
      <c r="Q8">
        <v>83.075000000000003</v>
      </c>
    </row>
    <row r="9" spans="1:17" x14ac:dyDescent="0.2">
      <c r="A9">
        <v>6</v>
      </c>
      <c r="B9" t="s">
        <v>842</v>
      </c>
      <c r="D9">
        <v>233.447</v>
      </c>
      <c r="E9">
        <v>101.134</v>
      </c>
      <c r="F9">
        <f t="shared" si="0"/>
        <v>132.31299999999999</v>
      </c>
      <c r="J9">
        <v>53.569000000000003</v>
      </c>
      <c r="K9">
        <v>88.650999999999996</v>
      </c>
      <c r="M9" s="25" t="s">
        <v>843</v>
      </c>
      <c r="N9" s="25"/>
      <c r="O9">
        <v>1</v>
      </c>
      <c r="P9">
        <v>53.569000000000003</v>
      </c>
      <c r="Q9">
        <v>88.650999999999996</v>
      </c>
    </row>
    <row r="10" spans="1:17" x14ac:dyDescent="0.2">
      <c r="A10">
        <v>7</v>
      </c>
      <c r="B10" t="s">
        <v>844</v>
      </c>
      <c r="D10">
        <v>252.87299999999999</v>
      </c>
      <c r="E10">
        <v>101.134</v>
      </c>
      <c r="F10">
        <f t="shared" si="0"/>
        <v>151.73899999999998</v>
      </c>
      <c r="J10">
        <v>89.683000000000007</v>
      </c>
      <c r="K10">
        <v>198.37399999999997</v>
      </c>
      <c r="O10">
        <v>1</v>
      </c>
      <c r="P10">
        <v>89.683000000000007</v>
      </c>
      <c r="Q10">
        <v>198.37399999999997</v>
      </c>
    </row>
    <row r="11" spans="1:17" x14ac:dyDescent="0.2">
      <c r="A11">
        <v>8</v>
      </c>
      <c r="B11" t="s">
        <v>845</v>
      </c>
      <c r="D11">
        <v>152.03299999999999</v>
      </c>
      <c r="E11">
        <v>101.134</v>
      </c>
      <c r="F11">
        <f t="shared" si="0"/>
        <v>50.898999999999987</v>
      </c>
      <c r="J11">
        <v>150.76100000000002</v>
      </c>
      <c r="K11">
        <v>29.412999999999997</v>
      </c>
      <c r="O11">
        <v>1</v>
      </c>
      <c r="P11">
        <v>150.76100000000002</v>
      </c>
      <c r="Q11">
        <v>29.412999999999997</v>
      </c>
    </row>
    <row r="12" spans="1:17" x14ac:dyDescent="0.2">
      <c r="A12">
        <v>9</v>
      </c>
      <c r="B12" t="s">
        <v>846</v>
      </c>
      <c r="D12">
        <v>288.43900000000002</v>
      </c>
      <c r="E12">
        <v>101.134</v>
      </c>
      <c r="F12">
        <f t="shared" si="0"/>
        <v>187.30500000000001</v>
      </c>
      <c r="J12">
        <v>29.958000000000013</v>
      </c>
      <c r="K12">
        <v>216.87599999999998</v>
      </c>
      <c r="M12">
        <f>AVERAGE(J3:J12)</f>
        <v>83.8613</v>
      </c>
      <c r="N12">
        <f>AVERAGE(K3:K12)</f>
        <v>113.29259999999999</v>
      </c>
      <c r="O12">
        <v>1</v>
      </c>
      <c r="P12">
        <v>29.958000000000013</v>
      </c>
      <c r="Q12">
        <v>216.87599999999998</v>
      </c>
    </row>
    <row r="13" spans="1:17" x14ac:dyDescent="0.2">
      <c r="A13">
        <v>10</v>
      </c>
      <c r="B13" t="s">
        <v>847</v>
      </c>
      <c r="D13">
        <v>219.74100000000001</v>
      </c>
      <c r="E13">
        <v>101.134</v>
      </c>
      <c r="F13">
        <f t="shared" si="0"/>
        <v>118.60700000000001</v>
      </c>
      <c r="O13">
        <v>2</v>
      </c>
      <c r="P13">
        <v>95.077000000000012</v>
      </c>
      <c r="Q13">
        <v>160.79399999999998</v>
      </c>
    </row>
    <row r="14" spans="1:17" x14ac:dyDescent="0.2">
      <c r="A14">
        <v>11</v>
      </c>
      <c r="B14" t="s">
        <v>848</v>
      </c>
      <c r="D14">
        <v>473.50700000000001</v>
      </c>
      <c r="E14">
        <v>101.134</v>
      </c>
      <c r="F14">
        <f t="shared" si="0"/>
        <v>372.37299999999999</v>
      </c>
      <c r="O14">
        <v>2</v>
      </c>
      <c r="P14">
        <v>92.623000000000005</v>
      </c>
      <c r="Q14">
        <v>245.911</v>
      </c>
    </row>
    <row r="15" spans="1:17" x14ac:dyDescent="0.2">
      <c r="A15">
        <v>12</v>
      </c>
      <c r="B15" t="s">
        <v>849</v>
      </c>
      <c r="D15">
        <v>335.291</v>
      </c>
      <c r="E15">
        <v>101.134</v>
      </c>
      <c r="F15">
        <f t="shared" si="0"/>
        <v>234.15699999999998</v>
      </c>
      <c r="O15">
        <v>2</v>
      </c>
      <c r="P15">
        <v>41.206000000000003</v>
      </c>
      <c r="Q15">
        <v>58.676000000000002</v>
      </c>
    </row>
    <row r="16" spans="1:17" x14ac:dyDescent="0.2">
      <c r="A16">
        <v>13</v>
      </c>
      <c r="B16" t="s">
        <v>850</v>
      </c>
      <c r="D16">
        <v>400.39100000000002</v>
      </c>
      <c r="E16">
        <v>101.134</v>
      </c>
      <c r="F16">
        <f t="shared" si="0"/>
        <v>299.25700000000001</v>
      </c>
      <c r="O16">
        <v>2</v>
      </c>
      <c r="P16">
        <v>217.42899999999997</v>
      </c>
      <c r="Q16">
        <v>46.928999999999988</v>
      </c>
    </row>
    <row r="17" spans="1:17" x14ac:dyDescent="0.2">
      <c r="A17">
        <v>14</v>
      </c>
      <c r="B17" t="s">
        <v>851</v>
      </c>
      <c r="D17">
        <v>329.79700000000003</v>
      </c>
      <c r="E17">
        <v>101.134</v>
      </c>
      <c r="F17">
        <f t="shared" si="0"/>
        <v>228.66300000000001</v>
      </c>
      <c r="J17">
        <v>95.077000000000012</v>
      </c>
      <c r="K17">
        <v>160.79399999999998</v>
      </c>
      <c r="O17">
        <v>2</v>
      </c>
      <c r="P17">
        <v>212.988</v>
      </c>
      <c r="Q17">
        <v>115.98299999999999</v>
      </c>
    </row>
    <row r="18" spans="1:17" x14ac:dyDescent="0.2">
      <c r="A18">
        <v>15</v>
      </c>
      <c r="B18" t="s">
        <v>852</v>
      </c>
      <c r="D18">
        <v>231.976</v>
      </c>
      <c r="E18">
        <v>101.134</v>
      </c>
      <c r="F18">
        <f t="shared" si="0"/>
        <v>130.84199999999998</v>
      </c>
      <c r="J18">
        <v>92.623000000000005</v>
      </c>
      <c r="K18">
        <v>245.911</v>
      </c>
      <c r="O18">
        <v>2</v>
      </c>
      <c r="P18">
        <v>226.27999999999997</v>
      </c>
      <c r="Q18">
        <v>191.911</v>
      </c>
    </row>
    <row r="19" spans="1:17" x14ac:dyDescent="0.2">
      <c r="A19">
        <v>16</v>
      </c>
      <c r="B19" t="s">
        <v>853</v>
      </c>
      <c r="D19">
        <v>320.04500000000002</v>
      </c>
      <c r="E19">
        <v>101.134</v>
      </c>
      <c r="F19">
        <f t="shared" si="0"/>
        <v>218.911</v>
      </c>
      <c r="J19">
        <v>41.206000000000003</v>
      </c>
      <c r="K19">
        <v>58.676000000000002</v>
      </c>
      <c r="O19">
        <v>2</v>
      </c>
      <c r="P19">
        <v>105.25699999999999</v>
      </c>
      <c r="Q19">
        <v>447.13400000000001</v>
      </c>
    </row>
    <row r="20" spans="1:17" x14ac:dyDescent="0.2">
      <c r="A20">
        <v>17</v>
      </c>
      <c r="B20" t="s">
        <v>854</v>
      </c>
      <c r="D20">
        <v>136.04300000000001</v>
      </c>
      <c r="E20">
        <v>101.134</v>
      </c>
      <c r="F20">
        <f t="shared" si="0"/>
        <v>34.909000000000006</v>
      </c>
      <c r="J20">
        <v>217.42899999999997</v>
      </c>
      <c r="K20">
        <v>46.928999999999988</v>
      </c>
      <c r="O20">
        <v>2</v>
      </c>
      <c r="P20">
        <v>71.103999999999999</v>
      </c>
      <c r="Q20">
        <v>288.68399999999997</v>
      </c>
    </row>
    <row r="21" spans="1:17" x14ac:dyDescent="0.2">
      <c r="A21">
        <v>18</v>
      </c>
      <c r="B21" t="s">
        <v>855</v>
      </c>
      <c r="D21">
        <v>465.63499999999999</v>
      </c>
      <c r="E21">
        <v>101.134</v>
      </c>
      <c r="F21">
        <f t="shared" si="0"/>
        <v>364.50099999999998</v>
      </c>
      <c r="J21">
        <v>212.988</v>
      </c>
      <c r="K21">
        <v>115.98299999999999</v>
      </c>
      <c r="O21">
        <v>2</v>
      </c>
      <c r="P21">
        <v>118.35100000000001</v>
      </c>
      <c r="Q21">
        <v>94.821000000000012</v>
      </c>
    </row>
    <row r="22" spans="1:17" x14ac:dyDescent="0.2">
      <c r="A22">
        <v>19</v>
      </c>
      <c r="B22" t="s">
        <v>856</v>
      </c>
      <c r="D22">
        <v>241.34399999999999</v>
      </c>
      <c r="E22">
        <v>101.134</v>
      </c>
      <c r="F22">
        <f t="shared" si="0"/>
        <v>140.20999999999998</v>
      </c>
      <c r="J22">
        <v>226.27999999999997</v>
      </c>
      <c r="K22">
        <v>191.911</v>
      </c>
      <c r="O22">
        <v>2</v>
      </c>
      <c r="P22">
        <v>76.233999999999995</v>
      </c>
      <c r="Q22">
        <v>33.035000000000011</v>
      </c>
    </row>
    <row r="23" spans="1:17" x14ac:dyDescent="0.2">
      <c r="A23">
        <v>20</v>
      </c>
      <c r="B23" t="s">
        <v>857</v>
      </c>
      <c r="D23">
        <v>232.315</v>
      </c>
      <c r="E23">
        <v>101.134</v>
      </c>
      <c r="F23">
        <f t="shared" si="0"/>
        <v>131.18099999999998</v>
      </c>
      <c r="J23">
        <v>105.25699999999999</v>
      </c>
      <c r="K23">
        <v>447.13400000000001</v>
      </c>
      <c r="O23">
        <v>3</v>
      </c>
      <c r="P23">
        <v>284.11899999999997</v>
      </c>
      <c r="Q23">
        <v>372.37299999999999</v>
      </c>
    </row>
    <row r="24" spans="1:17" x14ac:dyDescent="0.2">
      <c r="A24">
        <v>21</v>
      </c>
      <c r="B24" t="s">
        <v>858</v>
      </c>
      <c r="D24">
        <v>196.21100000000001</v>
      </c>
      <c r="E24">
        <v>101.134</v>
      </c>
      <c r="F24">
        <f t="shared" si="0"/>
        <v>95.077000000000012</v>
      </c>
      <c r="J24">
        <v>71.103999999999999</v>
      </c>
      <c r="K24">
        <v>288.68399999999997</v>
      </c>
      <c r="O24">
        <v>3</v>
      </c>
      <c r="P24">
        <v>140.46600000000001</v>
      </c>
      <c r="Q24">
        <v>234.15699999999998</v>
      </c>
    </row>
    <row r="25" spans="1:17" x14ac:dyDescent="0.2">
      <c r="A25">
        <v>22</v>
      </c>
      <c r="B25" t="s">
        <v>859</v>
      </c>
      <c r="D25">
        <v>193.75700000000001</v>
      </c>
      <c r="E25">
        <v>101.134</v>
      </c>
      <c r="F25">
        <f t="shared" si="0"/>
        <v>92.623000000000005</v>
      </c>
      <c r="J25">
        <v>118.35100000000001</v>
      </c>
      <c r="K25">
        <v>94.821000000000012</v>
      </c>
      <c r="O25">
        <v>3</v>
      </c>
      <c r="P25">
        <v>278.64599999999996</v>
      </c>
      <c r="Q25">
        <v>299.25700000000001</v>
      </c>
    </row>
    <row r="26" spans="1:17" x14ac:dyDescent="0.2">
      <c r="A26">
        <v>23</v>
      </c>
      <c r="B26" t="s">
        <v>860</v>
      </c>
      <c r="D26">
        <v>142.34</v>
      </c>
      <c r="E26">
        <v>101.134</v>
      </c>
      <c r="F26">
        <f t="shared" si="0"/>
        <v>41.206000000000003</v>
      </c>
      <c r="J26">
        <v>76.233999999999995</v>
      </c>
      <c r="K26">
        <v>33.035000000000011</v>
      </c>
      <c r="M26">
        <f>AVERAGE(J17:J26)</f>
        <v>125.6549</v>
      </c>
      <c r="N26">
        <f>AVERAGE(K17:K26)</f>
        <v>168.3878</v>
      </c>
      <c r="O26">
        <v>3</v>
      </c>
      <c r="P26">
        <v>170.31700000000001</v>
      </c>
      <c r="Q26">
        <v>228.66300000000001</v>
      </c>
    </row>
    <row r="27" spans="1:17" x14ac:dyDescent="0.2">
      <c r="A27">
        <v>24</v>
      </c>
      <c r="B27" t="s">
        <v>861</v>
      </c>
      <c r="D27">
        <v>318.56299999999999</v>
      </c>
      <c r="E27">
        <v>101.134</v>
      </c>
      <c r="F27">
        <f t="shared" si="0"/>
        <v>217.42899999999997</v>
      </c>
      <c r="O27">
        <v>3</v>
      </c>
      <c r="P27">
        <v>155.40600000000001</v>
      </c>
      <c r="Q27">
        <v>130.84199999999998</v>
      </c>
    </row>
    <row r="28" spans="1:17" x14ac:dyDescent="0.2">
      <c r="A28">
        <v>25</v>
      </c>
      <c r="B28" t="s">
        <v>862</v>
      </c>
      <c r="D28">
        <v>314.12200000000001</v>
      </c>
      <c r="E28">
        <v>101.134</v>
      </c>
      <c r="F28">
        <f t="shared" si="0"/>
        <v>212.988</v>
      </c>
      <c r="J28">
        <v>284.11899999999997</v>
      </c>
      <c r="K28">
        <v>372.37299999999999</v>
      </c>
      <c r="O28">
        <v>3</v>
      </c>
      <c r="P28">
        <v>132.31299999999999</v>
      </c>
      <c r="Q28">
        <v>218.911</v>
      </c>
    </row>
    <row r="29" spans="1:17" x14ac:dyDescent="0.2">
      <c r="A29">
        <v>26</v>
      </c>
      <c r="B29" t="s">
        <v>863</v>
      </c>
      <c r="D29">
        <v>327.41399999999999</v>
      </c>
      <c r="E29">
        <v>101.134</v>
      </c>
      <c r="F29">
        <f t="shared" si="0"/>
        <v>226.27999999999997</v>
      </c>
      <c r="J29">
        <v>140.46600000000001</v>
      </c>
      <c r="K29">
        <v>234.15699999999998</v>
      </c>
      <c r="O29">
        <v>3</v>
      </c>
      <c r="P29">
        <v>151.73899999999998</v>
      </c>
      <c r="Q29">
        <v>34.909000000000006</v>
      </c>
    </row>
    <row r="30" spans="1:17" x14ac:dyDescent="0.2">
      <c r="A30">
        <v>27</v>
      </c>
      <c r="B30" t="s">
        <v>864</v>
      </c>
      <c r="D30">
        <v>206.39099999999999</v>
      </c>
      <c r="E30">
        <v>101.134</v>
      </c>
      <c r="F30">
        <f t="shared" si="0"/>
        <v>105.25699999999999</v>
      </c>
      <c r="J30">
        <v>278.64599999999996</v>
      </c>
      <c r="K30">
        <v>299.25700000000001</v>
      </c>
      <c r="O30">
        <v>3</v>
      </c>
      <c r="P30">
        <v>50.898999999999987</v>
      </c>
      <c r="Q30">
        <v>364.50099999999998</v>
      </c>
    </row>
    <row r="31" spans="1:17" x14ac:dyDescent="0.2">
      <c r="A31">
        <v>28</v>
      </c>
      <c r="B31" t="s">
        <v>865</v>
      </c>
      <c r="D31">
        <v>172.238</v>
      </c>
      <c r="E31">
        <v>101.134</v>
      </c>
      <c r="F31">
        <f t="shared" si="0"/>
        <v>71.103999999999999</v>
      </c>
      <c r="J31">
        <v>170.31700000000001</v>
      </c>
      <c r="K31">
        <v>228.66300000000001</v>
      </c>
      <c r="O31">
        <v>3</v>
      </c>
      <c r="P31">
        <v>187.30500000000001</v>
      </c>
      <c r="Q31">
        <v>140.20999999999998</v>
      </c>
    </row>
    <row r="32" spans="1:17" x14ac:dyDescent="0.2">
      <c r="A32">
        <v>29</v>
      </c>
      <c r="B32" t="s">
        <v>866</v>
      </c>
      <c r="D32">
        <v>219.48500000000001</v>
      </c>
      <c r="E32">
        <v>101.134</v>
      </c>
      <c r="F32">
        <f t="shared" si="0"/>
        <v>118.35100000000001</v>
      </c>
      <c r="J32">
        <v>155.40600000000001</v>
      </c>
      <c r="K32">
        <v>130.84199999999998</v>
      </c>
      <c r="O32">
        <v>3</v>
      </c>
      <c r="P32">
        <v>118.60700000000001</v>
      </c>
      <c r="Q32">
        <v>131.18099999999998</v>
      </c>
    </row>
    <row r="33" spans="1:17" x14ac:dyDescent="0.2">
      <c r="A33">
        <v>30</v>
      </c>
      <c r="B33" t="s">
        <v>867</v>
      </c>
      <c r="D33">
        <v>177.36799999999999</v>
      </c>
      <c r="E33">
        <v>101.134</v>
      </c>
      <c r="F33">
        <f t="shared" si="0"/>
        <v>76.233999999999995</v>
      </c>
      <c r="J33">
        <v>132.31299999999999</v>
      </c>
      <c r="K33">
        <v>218.911</v>
      </c>
      <c r="O33">
        <v>4</v>
      </c>
      <c r="P33">
        <v>239.19800000000004</v>
      </c>
      <c r="Q33">
        <v>168.13300000000004</v>
      </c>
    </row>
    <row r="34" spans="1:17" x14ac:dyDescent="0.2">
      <c r="A34">
        <v>31</v>
      </c>
      <c r="B34" t="s">
        <v>868</v>
      </c>
      <c r="D34">
        <v>261.928</v>
      </c>
      <c r="E34">
        <v>101.134</v>
      </c>
      <c r="F34">
        <f t="shared" si="0"/>
        <v>160.79399999999998</v>
      </c>
      <c r="J34">
        <v>151.73899999999998</v>
      </c>
      <c r="K34">
        <v>34.909000000000006</v>
      </c>
      <c r="O34">
        <v>4</v>
      </c>
      <c r="P34">
        <v>242.899</v>
      </c>
      <c r="Q34">
        <v>160.74100000000004</v>
      </c>
    </row>
    <row r="35" spans="1:17" x14ac:dyDescent="0.2">
      <c r="A35">
        <v>32</v>
      </c>
      <c r="B35" t="s">
        <v>869</v>
      </c>
      <c r="D35">
        <v>347.04500000000002</v>
      </c>
      <c r="E35">
        <v>101.134</v>
      </c>
      <c r="F35">
        <f t="shared" si="0"/>
        <v>245.911</v>
      </c>
      <c r="J35">
        <v>50.898999999999987</v>
      </c>
      <c r="K35">
        <v>364.50099999999998</v>
      </c>
      <c r="O35">
        <v>4</v>
      </c>
      <c r="P35">
        <v>103.342</v>
      </c>
      <c r="Q35">
        <v>137.64499999999998</v>
      </c>
    </row>
    <row r="36" spans="1:17" x14ac:dyDescent="0.2">
      <c r="A36">
        <v>33</v>
      </c>
      <c r="B36" t="s">
        <v>870</v>
      </c>
      <c r="D36">
        <v>159.81</v>
      </c>
      <c r="E36">
        <v>101.134</v>
      </c>
      <c r="F36">
        <f t="shared" si="0"/>
        <v>58.676000000000002</v>
      </c>
      <c r="J36">
        <v>187.30500000000001</v>
      </c>
      <c r="K36">
        <v>140.20999999999998</v>
      </c>
      <c r="O36">
        <v>4</v>
      </c>
      <c r="P36">
        <v>195.5</v>
      </c>
      <c r="Q36">
        <v>354.13</v>
      </c>
    </row>
    <row r="37" spans="1:17" x14ac:dyDescent="0.2">
      <c r="A37">
        <v>34</v>
      </c>
      <c r="B37" t="s">
        <v>871</v>
      </c>
      <c r="D37">
        <v>148.06299999999999</v>
      </c>
      <c r="E37">
        <v>101.134</v>
      </c>
      <c r="F37">
        <f t="shared" si="0"/>
        <v>46.928999999999988</v>
      </c>
      <c r="J37">
        <v>118.60700000000001</v>
      </c>
      <c r="K37">
        <v>131.18099999999998</v>
      </c>
      <c r="M37">
        <f>AVERAGE(J28:J37)</f>
        <v>166.98169999999999</v>
      </c>
      <c r="N37">
        <f>AVERAGE(K28:K37)</f>
        <v>215.50039999999998</v>
      </c>
      <c r="O37">
        <v>4</v>
      </c>
      <c r="P37">
        <v>81.7</v>
      </c>
      <c r="Q37">
        <v>182.161</v>
      </c>
    </row>
    <row r="38" spans="1:17" x14ac:dyDescent="0.2">
      <c r="A38">
        <v>35</v>
      </c>
      <c r="B38" t="s">
        <v>872</v>
      </c>
      <c r="D38">
        <v>217.11699999999999</v>
      </c>
      <c r="E38">
        <v>101.134</v>
      </c>
      <c r="F38">
        <f t="shared" si="0"/>
        <v>115.98299999999999</v>
      </c>
      <c r="O38">
        <v>4</v>
      </c>
      <c r="P38">
        <v>259.904</v>
      </c>
      <c r="Q38">
        <v>133.77499999999998</v>
      </c>
    </row>
    <row r="39" spans="1:17" x14ac:dyDescent="0.2">
      <c r="A39">
        <v>36</v>
      </c>
      <c r="B39" t="s">
        <v>873</v>
      </c>
      <c r="D39">
        <v>293.04500000000002</v>
      </c>
      <c r="E39">
        <v>101.134</v>
      </c>
      <c r="F39">
        <f t="shared" si="0"/>
        <v>191.911</v>
      </c>
      <c r="O39">
        <v>4</v>
      </c>
      <c r="P39">
        <v>134.64499999999998</v>
      </c>
      <c r="Q39">
        <v>251.27300000000002</v>
      </c>
    </row>
    <row r="40" spans="1:17" x14ac:dyDescent="0.2">
      <c r="A40">
        <v>37</v>
      </c>
      <c r="B40" t="s">
        <v>874</v>
      </c>
      <c r="D40">
        <v>548.26800000000003</v>
      </c>
      <c r="E40">
        <v>101.134</v>
      </c>
      <c r="F40">
        <f t="shared" si="0"/>
        <v>447.13400000000001</v>
      </c>
      <c r="O40">
        <v>4</v>
      </c>
      <c r="P40">
        <v>187.00300000000004</v>
      </c>
      <c r="Q40">
        <v>124.259</v>
      </c>
    </row>
    <row r="41" spans="1:17" x14ac:dyDescent="0.2">
      <c r="A41">
        <v>38</v>
      </c>
      <c r="B41" t="s">
        <v>875</v>
      </c>
      <c r="D41">
        <v>389.81799999999998</v>
      </c>
      <c r="E41">
        <v>101.134</v>
      </c>
      <c r="F41">
        <f t="shared" si="0"/>
        <v>288.68399999999997</v>
      </c>
      <c r="O41">
        <v>4</v>
      </c>
      <c r="P41">
        <v>341.38900000000001</v>
      </c>
      <c r="Q41">
        <v>377.851</v>
      </c>
    </row>
    <row r="42" spans="1:17" x14ac:dyDescent="0.2">
      <c r="A42">
        <v>39</v>
      </c>
      <c r="B42" t="s">
        <v>876</v>
      </c>
      <c r="D42">
        <v>195.95500000000001</v>
      </c>
      <c r="E42">
        <v>101.134</v>
      </c>
      <c r="F42">
        <f t="shared" si="0"/>
        <v>94.821000000000012</v>
      </c>
      <c r="O42">
        <v>4</v>
      </c>
      <c r="P42">
        <v>81.141000000000005</v>
      </c>
      <c r="Q42">
        <v>174.15500000000003</v>
      </c>
    </row>
    <row r="43" spans="1:17" x14ac:dyDescent="0.2">
      <c r="A43">
        <v>40</v>
      </c>
      <c r="B43" t="s">
        <v>877</v>
      </c>
      <c r="D43">
        <v>134.16900000000001</v>
      </c>
      <c r="E43">
        <v>101.134</v>
      </c>
      <c r="F43">
        <f t="shared" si="0"/>
        <v>33.035000000000011</v>
      </c>
    </row>
    <row r="44" spans="1:17" x14ac:dyDescent="0.2">
      <c r="A44">
        <v>41</v>
      </c>
      <c r="B44" t="s">
        <v>878</v>
      </c>
      <c r="D44">
        <v>200.096</v>
      </c>
      <c r="E44">
        <v>101.134</v>
      </c>
      <c r="F44">
        <f t="shared" si="0"/>
        <v>98.962000000000003</v>
      </c>
    </row>
    <row r="45" spans="1:17" x14ac:dyDescent="0.2">
      <c r="A45">
        <v>42</v>
      </c>
      <c r="B45" t="s">
        <v>879</v>
      </c>
      <c r="D45">
        <v>121.75</v>
      </c>
      <c r="E45">
        <v>101.134</v>
      </c>
      <c r="F45">
        <f t="shared" si="0"/>
        <v>20.616</v>
      </c>
    </row>
    <row r="46" spans="1:17" x14ac:dyDescent="0.2">
      <c r="A46">
        <v>43</v>
      </c>
      <c r="B46" t="s">
        <v>880</v>
      </c>
      <c r="D46">
        <v>157.976</v>
      </c>
      <c r="E46">
        <v>101.134</v>
      </c>
      <c r="F46">
        <f t="shared" si="0"/>
        <v>56.841999999999999</v>
      </c>
    </row>
    <row r="47" spans="1:17" x14ac:dyDescent="0.2">
      <c r="A47">
        <v>44</v>
      </c>
      <c r="B47" t="s">
        <v>881</v>
      </c>
      <c r="D47">
        <v>218.58500000000001</v>
      </c>
      <c r="E47">
        <v>101.134</v>
      </c>
      <c r="F47">
        <f t="shared" si="0"/>
        <v>117.45100000000001</v>
      </c>
    </row>
    <row r="48" spans="1:17" x14ac:dyDescent="0.2">
      <c r="A48">
        <v>45</v>
      </c>
      <c r="B48" t="s">
        <v>882</v>
      </c>
      <c r="D48">
        <v>240.40799999999999</v>
      </c>
      <c r="E48">
        <v>101.134</v>
      </c>
      <c r="F48">
        <f t="shared" si="0"/>
        <v>139.274</v>
      </c>
    </row>
    <row r="49" spans="1:6" x14ac:dyDescent="0.2">
      <c r="A49">
        <v>46</v>
      </c>
      <c r="B49" t="s">
        <v>883</v>
      </c>
      <c r="D49">
        <v>182.631</v>
      </c>
      <c r="E49">
        <v>101.134</v>
      </c>
      <c r="F49">
        <f t="shared" si="0"/>
        <v>81.497</v>
      </c>
    </row>
    <row r="50" spans="1:6" x14ac:dyDescent="0.2">
      <c r="A50">
        <v>47</v>
      </c>
      <c r="B50" t="s">
        <v>884</v>
      </c>
      <c r="D50">
        <v>154.703</v>
      </c>
      <c r="E50">
        <v>101.134</v>
      </c>
      <c r="F50">
        <f t="shared" si="0"/>
        <v>53.569000000000003</v>
      </c>
    </row>
    <row r="51" spans="1:6" x14ac:dyDescent="0.2">
      <c r="A51">
        <v>48</v>
      </c>
      <c r="B51" t="s">
        <v>885</v>
      </c>
      <c r="D51">
        <v>190.81700000000001</v>
      </c>
      <c r="E51">
        <v>101.134</v>
      </c>
      <c r="F51">
        <f t="shared" si="0"/>
        <v>89.683000000000007</v>
      </c>
    </row>
    <row r="52" spans="1:6" x14ac:dyDescent="0.2">
      <c r="A52">
        <v>49</v>
      </c>
      <c r="B52" t="s">
        <v>886</v>
      </c>
      <c r="D52">
        <v>251.89500000000001</v>
      </c>
      <c r="E52">
        <v>101.134</v>
      </c>
      <c r="F52">
        <f t="shared" si="0"/>
        <v>150.76100000000002</v>
      </c>
    </row>
    <row r="53" spans="1:6" x14ac:dyDescent="0.2">
      <c r="A53">
        <v>50</v>
      </c>
      <c r="B53" t="s">
        <v>887</v>
      </c>
      <c r="D53">
        <v>131.09200000000001</v>
      </c>
      <c r="E53">
        <v>101.134</v>
      </c>
      <c r="F53">
        <f t="shared" si="0"/>
        <v>29.958000000000013</v>
      </c>
    </row>
    <row r="54" spans="1:6" x14ac:dyDescent="0.2">
      <c r="A54">
        <v>51</v>
      </c>
      <c r="B54" t="s">
        <v>888</v>
      </c>
      <c r="D54">
        <v>224.21700000000001</v>
      </c>
      <c r="E54">
        <v>101.134</v>
      </c>
      <c r="F54">
        <f t="shared" si="0"/>
        <v>123.08300000000001</v>
      </c>
    </row>
    <row r="55" spans="1:6" x14ac:dyDescent="0.2">
      <c r="A55">
        <v>52</v>
      </c>
      <c r="B55" t="s">
        <v>889</v>
      </c>
      <c r="D55">
        <v>149.547</v>
      </c>
      <c r="E55">
        <v>101.134</v>
      </c>
      <c r="F55">
        <f t="shared" si="0"/>
        <v>48.412999999999997</v>
      </c>
    </row>
    <row r="56" spans="1:6" x14ac:dyDescent="0.2">
      <c r="A56">
        <v>53</v>
      </c>
      <c r="B56" t="s">
        <v>890</v>
      </c>
      <c r="D56">
        <v>262.87700000000001</v>
      </c>
      <c r="E56">
        <v>101.134</v>
      </c>
      <c r="F56">
        <f t="shared" si="0"/>
        <v>161.74299999999999</v>
      </c>
    </row>
    <row r="57" spans="1:6" x14ac:dyDescent="0.2">
      <c r="A57">
        <v>54</v>
      </c>
      <c r="B57" t="s">
        <v>891</v>
      </c>
      <c r="D57">
        <v>142.56100000000001</v>
      </c>
      <c r="E57">
        <v>101.134</v>
      </c>
      <c r="F57">
        <f t="shared" si="0"/>
        <v>41.427000000000007</v>
      </c>
    </row>
    <row r="58" spans="1:6" x14ac:dyDescent="0.2">
      <c r="A58">
        <v>55</v>
      </c>
      <c r="B58" t="s">
        <v>892</v>
      </c>
      <c r="D58">
        <v>243.005</v>
      </c>
      <c r="E58">
        <v>101.134</v>
      </c>
      <c r="F58">
        <f t="shared" si="0"/>
        <v>141.87099999999998</v>
      </c>
    </row>
    <row r="59" spans="1:6" x14ac:dyDescent="0.2">
      <c r="A59">
        <v>56</v>
      </c>
      <c r="B59" t="s">
        <v>893</v>
      </c>
      <c r="D59">
        <v>184.209</v>
      </c>
      <c r="E59">
        <v>101.134</v>
      </c>
      <c r="F59">
        <f t="shared" si="0"/>
        <v>83.075000000000003</v>
      </c>
    </row>
    <row r="60" spans="1:6" x14ac:dyDescent="0.2">
      <c r="A60">
        <v>57</v>
      </c>
      <c r="B60" t="s">
        <v>894</v>
      </c>
      <c r="D60">
        <v>189.785</v>
      </c>
      <c r="E60">
        <v>101.134</v>
      </c>
      <c r="F60">
        <f t="shared" si="0"/>
        <v>88.650999999999996</v>
      </c>
    </row>
    <row r="61" spans="1:6" x14ac:dyDescent="0.2">
      <c r="A61">
        <v>58</v>
      </c>
      <c r="B61" t="s">
        <v>895</v>
      </c>
      <c r="D61">
        <v>299.50799999999998</v>
      </c>
      <c r="E61">
        <v>101.134</v>
      </c>
      <c r="F61">
        <f t="shared" si="0"/>
        <v>198.37399999999997</v>
      </c>
    </row>
    <row r="62" spans="1:6" x14ac:dyDescent="0.2">
      <c r="A62">
        <v>59</v>
      </c>
      <c r="B62" t="s">
        <v>896</v>
      </c>
      <c r="D62">
        <v>130.547</v>
      </c>
      <c r="E62">
        <v>101.134</v>
      </c>
      <c r="F62">
        <f t="shared" si="0"/>
        <v>29.412999999999997</v>
      </c>
    </row>
    <row r="63" spans="1:6" x14ac:dyDescent="0.2">
      <c r="A63">
        <v>60</v>
      </c>
      <c r="B63" t="s">
        <v>897</v>
      </c>
      <c r="D63">
        <v>318.01</v>
      </c>
      <c r="E63">
        <v>101.134</v>
      </c>
      <c r="F63">
        <f t="shared" si="0"/>
        <v>216.87599999999998</v>
      </c>
    </row>
    <row r="65" spans="1:10" s="4" customFormat="1" x14ac:dyDescent="0.2"/>
    <row r="66" spans="1:10" x14ac:dyDescent="0.2">
      <c r="A66" t="s">
        <v>898</v>
      </c>
    </row>
    <row r="70" spans="1:10" x14ac:dyDescent="0.2">
      <c r="D70" t="s">
        <v>899</v>
      </c>
      <c r="E70" t="s">
        <v>403</v>
      </c>
      <c r="F70" t="s">
        <v>900</v>
      </c>
    </row>
    <row r="71" spans="1:10" x14ac:dyDescent="0.2">
      <c r="A71">
        <v>1</v>
      </c>
      <c r="B71" t="s">
        <v>901</v>
      </c>
      <c r="D71">
        <v>341.05200000000002</v>
      </c>
      <c r="E71">
        <v>101.854</v>
      </c>
      <c r="F71">
        <f>D71-E71</f>
        <v>239.19800000000004</v>
      </c>
      <c r="I71" t="s">
        <v>902</v>
      </c>
      <c r="J71" t="s">
        <v>711</v>
      </c>
    </row>
    <row r="72" spans="1:10" x14ac:dyDescent="0.2">
      <c r="A72">
        <v>2</v>
      </c>
      <c r="B72" t="s">
        <v>903</v>
      </c>
      <c r="D72">
        <v>344.75299999999999</v>
      </c>
      <c r="E72">
        <v>101.854</v>
      </c>
      <c r="F72">
        <f t="shared" ref="F72:F90" si="1">D72-E72</f>
        <v>242.899</v>
      </c>
      <c r="I72">
        <v>239.19800000000004</v>
      </c>
      <c r="J72">
        <v>168.13300000000004</v>
      </c>
    </row>
    <row r="73" spans="1:10" x14ac:dyDescent="0.2">
      <c r="A73">
        <v>3</v>
      </c>
      <c r="B73" t="s">
        <v>904</v>
      </c>
      <c r="D73">
        <v>205.196</v>
      </c>
      <c r="E73">
        <v>101.854</v>
      </c>
      <c r="F73">
        <f t="shared" si="1"/>
        <v>103.342</v>
      </c>
      <c r="I73">
        <v>242.899</v>
      </c>
      <c r="J73">
        <v>160.74100000000004</v>
      </c>
    </row>
    <row r="74" spans="1:10" x14ac:dyDescent="0.2">
      <c r="A74">
        <v>4</v>
      </c>
      <c r="B74" t="s">
        <v>905</v>
      </c>
      <c r="D74">
        <v>297.35399999999998</v>
      </c>
      <c r="E74">
        <v>101.854</v>
      </c>
      <c r="F74">
        <f t="shared" si="1"/>
        <v>195.5</v>
      </c>
      <c r="I74">
        <v>103.342</v>
      </c>
      <c r="J74">
        <v>137.64499999999998</v>
      </c>
    </row>
    <row r="75" spans="1:10" x14ac:dyDescent="0.2">
      <c r="A75">
        <v>5</v>
      </c>
      <c r="B75" t="s">
        <v>906</v>
      </c>
      <c r="D75">
        <v>183.554</v>
      </c>
      <c r="E75">
        <v>101.854</v>
      </c>
      <c r="F75">
        <f t="shared" si="1"/>
        <v>81.7</v>
      </c>
      <c r="I75">
        <v>195.5</v>
      </c>
      <c r="J75">
        <v>354.13</v>
      </c>
    </row>
    <row r="76" spans="1:10" x14ac:dyDescent="0.2">
      <c r="A76">
        <v>6</v>
      </c>
      <c r="B76" t="s">
        <v>907</v>
      </c>
      <c r="D76">
        <v>361.75799999999998</v>
      </c>
      <c r="E76">
        <v>101.854</v>
      </c>
      <c r="F76">
        <f t="shared" si="1"/>
        <v>259.904</v>
      </c>
      <c r="I76">
        <v>81.7</v>
      </c>
      <c r="J76">
        <v>182.161</v>
      </c>
    </row>
    <row r="77" spans="1:10" x14ac:dyDescent="0.2">
      <c r="A77">
        <v>7</v>
      </c>
      <c r="B77" t="s">
        <v>908</v>
      </c>
      <c r="D77">
        <v>236.499</v>
      </c>
      <c r="E77">
        <v>101.854</v>
      </c>
      <c r="F77">
        <f t="shared" si="1"/>
        <v>134.64499999999998</v>
      </c>
      <c r="I77">
        <v>259.904</v>
      </c>
      <c r="J77">
        <v>133.77499999999998</v>
      </c>
    </row>
    <row r="78" spans="1:10" x14ac:dyDescent="0.2">
      <c r="A78">
        <v>8</v>
      </c>
      <c r="B78" t="s">
        <v>909</v>
      </c>
      <c r="D78">
        <v>288.85700000000003</v>
      </c>
      <c r="E78">
        <v>101.854</v>
      </c>
      <c r="F78">
        <f t="shared" si="1"/>
        <v>187.00300000000004</v>
      </c>
      <c r="I78">
        <v>134.64499999999998</v>
      </c>
      <c r="J78">
        <v>251.27300000000002</v>
      </c>
    </row>
    <row r="79" spans="1:10" x14ac:dyDescent="0.2">
      <c r="A79">
        <v>9</v>
      </c>
      <c r="B79" t="s">
        <v>910</v>
      </c>
      <c r="D79">
        <v>443.24299999999999</v>
      </c>
      <c r="E79">
        <v>101.854</v>
      </c>
      <c r="F79">
        <f t="shared" si="1"/>
        <v>341.38900000000001</v>
      </c>
      <c r="I79">
        <v>187.00300000000004</v>
      </c>
      <c r="J79">
        <v>124.259</v>
      </c>
    </row>
    <row r="80" spans="1:10" x14ac:dyDescent="0.2">
      <c r="A80">
        <v>10</v>
      </c>
      <c r="B80" t="s">
        <v>911</v>
      </c>
      <c r="D80">
        <v>182.995</v>
      </c>
      <c r="E80">
        <v>101.854</v>
      </c>
      <c r="F80">
        <f t="shared" si="1"/>
        <v>81.141000000000005</v>
      </c>
      <c r="I80">
        <v>341.38900000000001</v>
      </c>
      <c r="J80">
        <v>377.851</v>
      </c>
    </row>
    <row r="81" spans="1:10" x14ac:dyDescent="0.2">
      <c r="A81">
        <v>11</v>
      </c>
      <c r="B81" t="s">
        <v>912</v>
      </c>
      <c r="D81">
        <v>269.98700000000002</v>
      </c>
      <c r="E81">
        <v>101.854</v>
      </c>
      <c r="F81">
        <f t="shared" si="1"/>
        <v>168.13300000000004</v>
      </c>
      <c r="I81">
        <v>81.141000000000005</v>
      </c>
      <c r="J81">
        <v>174.15500000000003</v>
      </c>
    </row>
    <row r="82" spans="1:10" x14ac:dyDescent="0.2">
      <c r="A82">
        <v>12</v>
      </c>
      <c r="B82" t="s">
        <v>913</v>
      </c>
      <c r="D82">
        <v>262.59500000000003</v>
      </c>
      <c r="E82">
        <v>101.854</v>
      </c>
      <c r="F82">
        <f t="shared" si="1"/>
        <v>160.74100000000004</v>
      </c>
    </row>
    <row r="83" spans="1:10" x14ac:dyDescent="0.2">
      <c r="A83">
        <v>13</v>
      </c>
      <c r="B83" t="s">
        <v>914</v>
      </c>
      <c r="D83">
        <v>239.499</v>
      </c>
      <c r="E83">
        <v>101.854</v>
      </c>
      <c r="F83">
        <f t="shared" si="1"/>
        <v>137.64499999999998</v>
      </c>
    </row>
    <row r="84" spans="1:10" x14ac:dyDescent="0.2">
      <c r="A84">
        <v>14</v>
      </c>
      <c r="B84" t="s">
        <v>915</v>
      </c>
      <c r="D84">
        <v>455.98399999999998</v>
      </c>
      <c r="E84">
        <v>101.854</v>
      </c>
      <c r="F84">
        <f t="shared" si="1"/>
        <v>354.13</v>
      </c>
    </row>
    <row r="85" spans="1:10" x14ac:dyDescent="0.2">
      <c r="A85">
        <v>15</v>
      </c>
      <c r="B85" t="s">
        <v>916</v>
      </c>
      <c r="D85">
        <v>284.01499999999999</v>
      </c>
      <c r="E85">
        <v>101.854</v>
      </c>
      <c r="F85">
        <f t="shared" si="1"/>
        <v>182.161</v>
      </c>
      <c r="I85">
        <f>AVERAGE(I72:I81)</f>
        <v>186.67210000000006</v>
      </c>
      <c r="J85">
        <f>AVERAGE(J72:J81)</f>
        <v>206.41230000000004</v>
      </c>
    </row>
    <row r="86" spans="1:10" x14ac:dyDescent="0.2">
      <c r="A86">
        <v>16</v>
      </c>
      <c r="B86" t="s">
        <v>917</v>
      </c>
      <c r="D86">
        <v>235.62899999999999</v>
      </c>
      <c r="E86">
        <v>101.854</v>
      </c>
      <c r="F86">
        <f t="shared" si="1"/>
        <v>133.77499999999998</v>
      </c>
    </row>
    <row r="87" spans="1:10" x14ac:dyDescent="0.2">
      <c r="A87">
        <v>17</v>
      </c>
      <c r="B87" t="s">
        <v>918</v>
      </c>
      <c r="D87">
        <v>353.12700000000001</v>
      </c>
      <c r="E87">
        <v>101.854</v>
      </c>
      <c r="F87">
        <f t="shared" si="1"/>
        <v>251.27300000000002</v>
      </c>
    </row>
    <row r="88" spans="1:10" x14ac:dyDescent="0.2">
      <c r="A88">
        <v>18</v>
      </c>
      <c r="B88" t="s">
        <v>919</v>
      </c>
      <c r="D88">
        <v>226.113</v>
      </c>
      <c r="E88">
        <v>101.854</v>
      </c>
      <c r="F88">
        <f t="shared" si="1"/>
        <v>124.259</v>
      </c>
    </row>
    <row r="89" spans="1:10" x14ac:dyDescent="0.2">
      <c r="A89">
        <v>19</v>
      </c>
      <c r="B89" t="s">
        <v>920</v>
      </c>
      <c r="D89">
        <v>479.70499999999998</v>
      </c>
      <c r="E89">
        <v>101.854</v>
      </c>
      <c r="F89">
        <f t="shared" si="1"/>
        <v>377.851</v>
      </c>
    </row>
    <row r="90" spans="1:10" x14ac:dyDescent="0.2">
      <c r="A90">
        <v>20</v>
      </c>
      <c r="B90" t="s">
        <v>921</v>
      </c>
      <c r="D90">
        <v>276.00900000000001</v>
      </c>
      <c r="E90">
        <v>101.854</v>
      </c>
      <c r="F90">
        <f t="shared" si="1"/>
        <v>174.15500000000003</v>
      </c>
    </row>
  </sheetData>
  <mergeCells count="1">
    <mergeCell ref="M9:N9"/>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37</vt:i4>
      </vt:variant>
    </vt:vector>
  </HeadingPairs>
  <TitlesOfParts>
    <vt:vector size="37" baseType="lpstr">
      <vt:lpstr>Fig1C,D</vt:lpstr>
      <vt:lpstr>Fig1E</vt:lpstr>
      <vt:lpstr>Fig1F</vt:lpstr>
      <vt:lpstr>Fig2G</vt:lpstr>
      <vt:lpstr>Fig2H</vt:lpstr>
      <vt:lpstr>Fig2I</vt:lpstr>
      <vt:lpstr>Fig2J</vt:lpstr>
      <vt:lpstr>Fig2L</vt:lpstr>
      <vt:lpstr>Fig2N</vt:lpstr>
      <vt:lpstr>Fig2P</vt:lpstr>
      <vt:lpstr>Fig2R</vt:lpstr>
      <vt:lpstr>Fig3B</vt:lpstr>
      <vt:lpstr>Fig3C</vt:lpstr>
      <vt:lpstr>Fig3E</vt:lpstr>
      <vt:lpstr>Fig3F</vt:lpstr>
      <vt:lpstr>Fig4B</vt:lpstr>
      <vt:lpstr>Fig4D</vt:lpstr>
      <vt:lpstr>Fig5B</vt:lpstr>
      <vt:lpstr>Fig5C</vt:lpstr>
      <vt:lpstr>Fig6A</vt:lpstr>
      <vt:lpstr>Fig6B</vt:lpstr>
      <vt:lpstr>FigS1D</vt:lpstr>
      <vt:lpstr>FigS1F</vt:lpstr>
      <vt:lpstr>FigS1G</vt:lpstr>
      <vt:lpstr>FigS1H</vt:lpstr>
      <vt:lpstr>FigS1J</vt:lpstr>
      <vt:lpstr>FigS1K</vt:lpstr>
      <vt:lpstr>FigS1M</vt:lpstr>
      <vt:lpstr>FigS1N</vt:lpstr>
      <vt:lpstr>FigS2A</vt:lpstr>
      <vt:lpstr>FigS2B</vt:lpstr>
      <vt:lpstr>FigS2D</vt:lpstr>
      <vt:lpstr>FigS2E</vt:lpstr>
      <vt:lpstr>FigS3A</vt:lpstr>
      <vt:lpstr>FigS3C</vt:lpstr>
      <vt:lpstr>FigS4B</vt:lpstr>
      <vt:lpstr>FigS5A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Stephen Coscia</dc:creator>
  <cp:lastModifiedBy>Jeffrey A Walker</cp:lastModifiedBy>
  <dcterms:created xsi:type="dcterms:W3CDTF">2024-02-13T17:53:05Z</dcterms:created>
  <dcterms:modified xsi:type="dcterms:W3CDTF">2024-07-26T13:43:36Z</dcterms:modified>
</cp:coreProperties>
</file>